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11640" activeTab="1"/>
  </bookViews>
  <sheets>
    <sheet name="ОБЛ" sheetId="1" r:id="rId1"/>
    <sheet name="МБ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<sst xmlns="http://schemas.openxmlformats.org/spreadsheetml/2006/main" count="130" uniqueCount="76">
  <si>
    <t>Наименование показателя</t>
  </si>
  <si>
    <t>КБК</t>
  </si>
  <si>
    <t>остроленко</t>
  </si>
  <si>
    <t>1 кв</t>
  </si>
  <si>
    <t>2 кв</t>
  </si>
  <si>
    <t>3 кв</t>
  </si>
  <si>
    <t>4 кв</t>
  </si>
  <si>
    <t>Оплата труда и начисления на оплату труда</t>
  </si>
  <si>
    <t xml:space="preserve">  Заработная плата</t>
  </si>
  <si>
    <t xml:space="preserve">  выплаты по зарплате</t>
  </si>
  <si>
    <t xml:space="preserve">  Прочие выплаты</t>
  </si>
  <si>
    <t xml:space="preserve">    методлитература</t>
  </si>
  <si>
    <t xml:space="preserve">    коммандировочные-суточные</t>
  </si>
  <si>
    <t>Начисления на оплату труда</t>
  </si>
  <si>
    <t>ЕСН</t>
  </si>
  <si>
    <t>Приобретение услуг</t>
  </si>
  <si>
    <t xml:space="preserve">   Услуги связи</t>
  </si>
  <si>
    <t>услуги телефонной связи,  интернета</t>
  </si>
  <si>
    <t xml:space="preserve">   Транспортные услуги</t>
  </si>
  <si>
    <t xml:space="preserve">     коммандировочные-проезд</t>
  </si>
  <si>
    <t xml:space="preserve"> Услуги по содержанию имущества</t>
  </si>
  <si>
    <t xml:space="preserve">   оплата содержания помещений-сэс,жкх</t>
  </si>
  <si>
    <t>225.1</t>
  </si>
  <si>
    <t xml:space="preserve">   оплата текущего ремонта зданий и помещений</t>
  </si>
  <si>
    <t>225.2</t>
  </si>
  <si>
    <t xml:space="preserve">   противопожарные  мероприятия</t>
  </si>
  <si>
    <t>225.3</t>
  </si>
  <si>
    <t xml:space="preserve">  другие расходы: ТО, заправка картриджей</t>
  </si>
  <si>
    <t xml:space="preserve"> Прочие услуги</t>
  </si>
  <si>
    <t xml:space="preserve">  иные работы и услуги:   </t>
  </si>
  <si>
    <t xml:space="preserve">    коммандировочные-проживание</t>
  </si>
  <si>
    <t xml:space="preserve">    подписка</t>
  </si>
  <si>
    <t xml:space="preserve">  Соц.  обеспечение</t>
  </si>
  <si>
    <t>Прочие расходы</t>
  </si>
  <si>
    <t xml:space="preserve">  уплата налогов и разного рода платежей</t>
  </si>
  <si>
    <t xml:space="preserve">  приобретение (изготовление) подарочной продукции</t>
  </si>
  <si>
    <t>Поступление нефинансовых активов</t>
  </si>
  <si>
    <t xml:space="preserve">   Увеличение стоимости осн. ср-в</t>
  </si>
  <si>
    <t xml:space="preserve">     приобретение основных средств</t>
  </si>
  <si>
    <t xml:space="preserve">  Увеличение стоимости материальных запасов</t>
  </si>
  <si>
    <t xml:space="preserve">   медикаменты</t>
  </si>
  <si>
    <t xml:space="preserve">     гсм</t>
  </si>
  <si>
    <t xml:space="preserve">    канцтовары, материалы</t>
  </si>
  <si>
    <t>Всего</t>
  </si>
  <si>
    <t>Утверждаю: _______________</t>
  </si>
  <si>
    <t>Начальник отдела образования</t>
  </si>
  <si>
    <t>Л.Ю. Кобелева</t>
  </si>
  <si>
    <t>код показателя</t>
  </si>
  <si>
    <t>Остроленская СОШ</t>
  </si>
  <si>
    <t>Субсидии на оплату Т Э Р                         (0702 4219968  001 223)</t>
  </si>
  <si>
    <t>Субсидия на питание                                                 (0702 4219959 001 340 684)</t>
  </si>
  <si>
    <t>Вознаграждение за классное руководство (0702 5200900 001)</t>
  </si>
  <si>
    <t>Субсидии на решение вопросов местного значения                                  (0702 4219908  001 226)</t>
  </si>
  <si>
    <t>Субсидия на выплату ежемесячной надбавки к заработной плате библиотечным работникам за выслугу лет и лечебного пособия                      (0702 4219970 001 681)</t>
  </si>
  <si>
    <t>местный бюбжет общ. школ и веч. Школ (0702 4219900 001 000)</t>
  </si>
  <si>
    <t>год</t>
  </si>
  <si>
    <t xml:space="preserve">      транспортные услуги</t>
  </si>
  <si>
    <t xml:space="preserve">  Коммунальные услуги</t>
  </si>
  <si>
    <t xml:space="preserve">    оплата за котельно-печное отопление</t>
  </si>
  <si>
    <t xml:space="preserve">    оплата за освещение помещений</t>
  </si>
  <si>
    <t xml:space="preserve">    оплата за водоснабжение</t>
  </si>
  <si>
    <t xml:space="preserve">   оплата текущего ремонта оборудования и инвентаря</t>
  </si>
  <si>
    <t xml:space="preserve">    прочие организации</t>
  </si>
  <si>
    <t xml:space="preserve">  Социальное обеспечение</t>
  </si>
  <si>
    <t xml:space="preserve">    Пособия по соц. Страхованию населения</t>
  </si>
  <si>
    <t xml:space="preserve">    Пособия по социальной помощи населению-опека</t>
  </si>
  <si>
    <t xml:space="preserve">    налоги имущ. и транспортный</t>
  </si>
  <si>
    <t xml:space="preserve">    мероприятия</t>
  </si>
  <si>
    <t xml:space="preserve">      мягкий инвентарь</t>
  </si>
  <si>
    <t xml:space="preserve">     мбп</t>
  </si>
  <si>
    <t>печное топливо</t>
  </si>
  <si>
    <t>продукты питания</t>
  </si>
  <si>
    <t xml:space="preserve">                                 Внебюджет</t>
  </si>
  <si>
    <t>340. 2</t>
  </si>
  <si>
    <t xml:space="preserve">Кассовый план  МУ Отдел образования  на 2013 год      </t>
  </si>
  <si>
    <t>Кассовый план по учреждению на 2013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</si>
</sst>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44">
    <font>
      <sz val="10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b/>
      <i/>
      <sz val="8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1" fillId="1" borderId="10" xfId="0" applyFont="1" applyFill="1" applyBorder="1" applyAlignment="1">
      <alignment wrapText="1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 horizontal="left" wrapText="1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2" fontId="6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left"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8" fillId="0" borderId="0" xfId="0" applyFont="1" applyAlignment="1">
      <alignment/>
    </xf>
    <xf numFmtId="0" fontId="0" fillId="0" borderId="11" xfId="0" applyBorder="1" applyAlignment="1">
      <alignment wrapText="1"/>
    </xf>
    <xf numFmtId="164" fontId="6" fillId="0" borderId="11" xfId="0" applyNumberFormat="1" applyFont="1" applyBorder="1" applyAlignment="1">
      <alignment/>
    </xf>
    <xf numFmtId="164" fontId="5" fillId="0" borderId="11" xfId="0" applyNumberFormat="1" applyFont="1" applyBorder="1" applyAlignment="1">
      <alignment/>
    </xf>
    <xf numFmtId="164" fontId="5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164" fontId="6" fillId="0" borderId="11" xfId="0" applyNumberFormat="1" applyFont="1" applyBorder="1" applyAlignment="1">
      <alignment/>
    </xf>
    <xf numFmtId="164" fontId="5" fillId="0" borderId="11" xfId="0" applyNumberFormat="1" applyFont="1" applyFill="1" applyBorder="1" applyAlignment="1">
      <alignment/>
    </xf>
    <xf numFmtId="165" fontId="1" fillId="0" borderId="11" xfId="0" applyNumberFormat="1" applyFont="1" applyBorder="1" applyAlignment="1">
      <alignment/>
    </xf>
    <xf numFmtId="165" fontId="9" fillId="0" borderId="11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165" fontId="9" fillId="0" borderId="11" xfId="0" applyNumberFormat="1" applyFont="1" applyBorder="1" applyAlignment="1">
      <alignment/>
    </xf>
    <xf numFmtId="165" fontId="9" fillId="33" borderId="11" xfId="0" applyNumberFormat="1" applyFont="1" applyFill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horizontal="center" textRotation="90" wrapText="1"/>
    </xf>
    <xf numFmtId="0" fontId="0" fillId="0" borderId="12" xfId="0" applyBorder="1" applyAlignment="1">
      <alignment horizontal="center" textRotation="90" wrapText="1"/>
    </xf>
    <xf numFmtId="0" fontId="0" fillId="0" borderId="13" xfId="0" applyBorder="1" applyAlignment="1">
      <alignment horizontal="center" textRotation="90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5" fillId="34" borderId="18" xfId="0" applyFont="1" applyFill="1" applyBorder="1" applyAlignment="1">
      <alignment horizontal="center" wrapText="1"/>
    </xf>
    <xf numFmtId="0" fontId="5" fillId="34" borderId="19" xfId="0" applyFont="1" applyFill="1" applyBorder="1" applyAlignment="1">
      <alignment horizontal="center" wrapText="1"/>
    </xf>
    <xf numFmtId="0" fontId="5" fillId="34" borderId="20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1" sqref="A1:G38"/>
    </sheetView>
  </sheetViews>
  <sheetFormatPr defaultColWidth="9.00390625" defaultRowHeight="12.75"/>
  <cols>
    <col min="1" max="1" width="27.875" style="0" customWidth="1"/>
    <col min="3" max="3" width="11.875" style="0" customWidth="1"/>
  </cols>
  <sheetData>
    <row r="1" ht="12.75">
      <c r="A1" s="1" t="s">
        <v>75</v>
      </c>
    </row>
    <row r="2" ht="12.75">
      <c r="A2" s="1"/>
    </row>
    <row r="3" ht="12.75">
      <c r="A3" s="1"/>
    </row>
    <row r="4" spans="1:7" ht="12.75">
      <c r="A4" s="2" t="s">
        <v>0</v>
      </c>
      <c r="B4" s="3" t="s">
        <v>1</v>
      </c>
      <c r="C4" s="4" t="s">
        <v>2</v>
      </c>
      <c r="D4" s="5" t="s">
        <v>3</v>
      </c>
      <c r="E4" s="5" t="s">
        <v>4</v>
      </c>
      <c r="F4" s="5" t="s">
        <v>5</v>
      </c>
      <c r="G4" s="5" t="s">
        <v>6</v>
      </c>
    </row>
    <row r="5" spans="1:7" ht="21.75">
      <c r="A5" s="6" t="s">
        <v>7</v>
      </c>
      <c r="B5" s="7">
        <v>210</v>
      </c>
      <c r="C5" s="30">
        <f>C6+C8+C11</f>
        <v>11693.9</v>
      </c>
      <c r="D5" s="30">
        <f>D6+D8+D11</f>
        <v>2923.48</v>
      </c>
      <c r="E5" s="30">
        <f>E6+E8+E11</f>
        <v>2923.48</v>
      </c>
      <c r="F5" s="30">
        <f>F6+F8+F11</f>
        <v>2923.48</v>
      </c>
      <c r="G5" s="30">
        <f>G6+G8+G11</f>
        <v>2923.4599999999996</v>
      </c>
    </row>
    <row r="6" spans="1:8" ht="12.75">
      <c r="A6" s="8" t="s">
        <v>8</v>
      </c>
      <c r="B6" s="9">
        <v>211</v>
      </c>
      <c r="C6" s="30">
        <f>C7</f>
        <v>8942</v>
      </c>
      <c r="D6" s="30">
        <f>D7</f>
        <v>2235.5</v>
      </c>
      <c r="E6" s="30">
        <f>E7</f>
        <v>2235.5</v>
      </c>
      <c r="F6" s="30">
        <f>F7</f>
        <v>2235.5</v>
      </c>
      <c r="G6" s="30">
        <f>G7</f>
        <v>2235.5</v>
      </c>
      <c r="H6" s="27">
        <f>C6+C11</f>
        <v>11642.5</v>
      </c>
    </row>
    <row r="7" spans="1:7" ht="12.75">
      <c r="A7" s="8" t="s">
        <v>9</v>
      </c>
      <c r="B7" s="10"/>
      <c r="C7" s="31">
        <v>8942</v>
      </c>
      <c r="D7" s="32">
        <f aca="true" t="shared" si="0" ref="D7:D37">C7/4</f>
        <v>2235.5</v>
      </c>
      <c r="E7" s="32">
        <f aca="true" t="shared" si="1" ref="E7:E37">C7/4</f>
        <v>2235.5</v>
      </c>
      <c r="F7" s="32">
        <f aca="true" t="shared" si="2" ref="F7:F37">C7/4</f>
        <v>2235.5</v>
      </c>
      <c r="G7" s="32">
        <f aca="true" t="shared" si="3" ref="G7:G37">C7-D7-E7-F7</f>
        <v>2235.5</v>
      </c>
    </row>
    <row r="8" spans="1:7" ht="12.75">
      <c r="A8" s="8" t="s">
        <v>10</v>
      </c>
      <c r="B8" s="9">
        <v>212</v>
      </c>
      <c r="C8" s="30">
        <f>C9+C10</f>
        <v>51.400000000000006</v>
      </c>
      <c r="D8" s="30">
        <f>D9+D10</f>
        <v>12.850000000000001</v>
      </c>
      <c r="E8" s="30">
        <f>E9+E10</f>
        <v>12.850000000000001</v>
      </c>
      <c r="F8" s="30">
        <f>F9+F10</f>
        <v>12.850000000000001</v>
      </c>
      <c r="G8" s="30">
        <f>G9+G10</f>
        <v>12.850000000000005</v>
      </c>
    </row>
    <row r="9" spans="1:7" ht="12.75">
      <c r="A9" s="8" t="s">
        <v>11</v>
      </c>
      <c r="B9" s="10"/>
      <c r="C9" s="31">
        <v>44.2</v>
      </c>
      <c r="D9" s="32">
        <v>11.05</v>
      </c>
      <c r="E9" s="32">
        <v>11.05</v>
      </c>
      <c r="F9" s="32">
        <v>11.05</v>
      </c>
      <c r="G9" s="32">
        <f t="shared" si="3"/>
        <v>11.050000000000004</v>
      </c>
    </row>
    <row r="10" spans="1:7" ht="12.75">
      <c r="A10" s="8" t="s">
        <v>12</v>
      </c>
      <c r="B10" s="10"/>
      <c r="C10" s="31">
        <v>7.2</v>
      </c>
      <c r="D10" s="32">
        <f t="shared" si="0"/>
        <v>1.8</v>
      </c>
      <c r="E10" s="32">
        <f t="shared" si="1"/>
        <v>1.8</v>
      </c>
      <c r="F10" s="32">
        <f t="shared" si="2"/>
        <v>1.8</v>
      </c>
      <c r="G10" s="32">
        <f t="shared" si="3"/>
        <v>1.8000000000000005</v>
      </c>
    </row>
    <row r="11" spans="1:7" ht="12.75">
      <c r="A11" s="8" t="s">
        <v>13</v>
      </c>
      <c r="B11" s="9">
        <v>213</v>
      </c>
      <c r="C11" s="30">
        <f>C12</f>
        <v>2700.5</v>
      </c>
      <c r="D11" s="30">
        <f>D12</f>
        <v>675.13</v>
      </c>
      <c r="E11" s="30">
        <f>E12</f>
        <v>675.13</v>
      </c>
      <c r="F11" s="30">
        <f>F12</f>
        <v>675.13</v>
      </c>
      <c r="G11" s="30">
        <f>G12</f>
        <v>675.1099999999998</v>
      </c>
    </row>
    <row r="12" spans="1:7" ht="12.75">
      <c r="A12" s="12" t="s">
        <v>14</v>
      </c>
      <c r="B12" s="10"/>
      <c r="C12" s="31">
        <v>2700.5</v>
      </c>
      <c r="D12" s="32">
        <v>675.13</v>
      </c>
      <c r="E12" s="32">
        <v>675.13</v>
      </c>
      <c r="F12" s="32">
        <v>675.13</v>
      </c>
      <c r="G12" s="32">
        <f>C12-D12-E12-F12</f>
        <v>675.1099999999998</v>
      </c>
    </row>
    <row r="13" spans="1:7" ht="12.75">
      <c r="A13" s="13" t="s">
        <v>15</v>
      </c>
      <c r="B13" s="7">
        <v>220</v>
      </c>
      <c r="C13" s="30">
        <f>C14+C16+C18+C23+C27+C28</f>
        <v>26.799999999999997</v>
      </c>
      <c r="D13" s="30">
        <f>D14+D16+D18+D23+D27+D28</f>
        <v>6.699999999999999</v>
      </c>
      <c r="E13" s="30">
        <f>E14+E16+E18+E23+E27+E28</f>
        <v>6.699999999999999</v>
      </c>
      <c r="F13" s="30">
        <f>F14+F16+F18+F23+F27+F28</f>
        <v>6.699999999999999</v>
      </c>
      <c r="G13" s="30">
        <f>G14+G16+G18+G23+G27+G28</f>
        <v>6.7</v>
      </c>
    </row>
    <row r="14" spans="1:7" ht="12.75">
      <c r="A14" s="8" t="s">
        <v>16</v>
      </c>
      <c r="B14" s="9">
        <v>221</v>
      </c>
      <c r="C14" s="30">
        <f>C15</f>
        <v>0</v>
      </c>
      <c r="D14" s="32">
        <f t="shared" si="0"/>
        <v>0</v>
      </c>
      <c r="E14" s="32">
        <f t="shared" si="1"/>
        <v>0</v>
      </c>
      <c r="F14" s="32">
        <f t="shared" si="2"/>
        <v>0</v>
      </c>
      <c r="G14" s="32">
        <f t="shared" si="3"/>
        <v>0</v>
      </c>
    </row>
    <row r="15" spans="1:7" ht="22.5">
      <c r="A15" s="8" t="s">
        <v>17</v>
      </c>
      <c r="B15" s="10"/>
      <c r="C15" s="31"/>
      <c r="D15" s="32">
        <f t="shared" si="0"/>
        <v>0</v>
      </c>
      <c r="E15" s="32">
        <f t="shared" si="1"/>
        <v>0</v>
      </c>
      <c r="F15" s="32">
        <f t="shared" si="2"/>
        <v>0</v>
      </c>
      <c r="G15" s="32">
        <f t="shared" si="3"/>
        <v>0</v>
      </c>
    </row>
    <row r="16" spans="1:7" ht="12.75">
      <c r="A16" s="8" t="s">
        <v>18</v>
      </c>
      <c r="B16" s="9">
        <v>222</v>
      </c>
      <c r="C16" s="30">
        <f>C17</f>
        <v>5.4</v>
      </c>
      <c r="D16" s="33">
        <f t="shared" si="0"/>
        <v>1.35</v>
      </c>
      <c r="E16" s="33">
        <f t="shared" si="1"/>
        <v>1.35</v>
      </c>
      <c r="F16" s="33">
        <f t="shared" si="2"/>
        <v>1.35</v>
      </c>
      <c r="G16" s="33">
        <f t="shared" si="3"/>
        <v>1.3500000000000005</v>
      </c>
    </row>
    <row r="17" spans="1:7" ht="12.75">
      <c r="A17" s="8" t="s">
        <v>19</v>
      </c>
      <c r="B17" s="10"/>
      <c r="C17" s="31">
        <v>5.4</v>
      </c>
      <c r="D17" s="32">
        <v>1.35</v>
      </c>
      <c r="E17" s="32">
        <v>1.35</v>
      </c>
      <c r="F17" s="32">
        <v>1.35</v>
      </c>
      <c r="G17" s="32">
        <f t="shared" si="3"/>
        <v>1.3500000000000005</v>
      </c>
    </row>
    <row r="18" spans="1:7" ht="12.75">
      <c r="A18" s="8" t="s">
        <v>20</v>
      </c>
      <c r="B18" s="9">
        <v>225</v>
      </c>
      <c r="C18" s="30">
        <f>C22</f>
        <v>0</v>
      </c>
      <c r="D18" s="32">
        <f t="shared" si="0"/>
        <v>0</v>
      </c>
      <c r="E18" s="32">
        <f t="shared" si="1"/>
        <v>0</v>
      </c>
      <c r="F18" s="32">
        <f t="shared" si="2"/>
        <v>0</v>
      </c>
      <c r="G18" s="32">
        <f t="shared" si="3"/>
        <v>0</v>
      </c>
    </row>
    <row r="19" spans="1:7" ht="22.5">
      <c r="A19" s="8" t="s">
        <v>21</v>
      </c>
      <c r="B19" s="10" t="s">
        <v>22</v>
      </c>
      <c r="C19" s="31"/>
      <c r="D19" s="32">
        <f t="shared" si="0"/>
        <v>0</v>
      </c>
      <c r="E19" s="32">
        <f t="shared" si="1"/>
        <v>0</v>
      </c>
      <c r="F19" s="32">
        <f t="shared" si="2"/>
        <v>0</v>
      </c>
      <c r="G19" s="32">
        <f t="shared" si="3"/>
        <v>0</v>
      </c>
    </row>
    <row r="20" spans="1:7" ht="22.5">
      <c r="A20" s="8" t="s">
        <v>23</v>
      </c>
      <c r="B20" s="10" t="s">
        <v>24</v>
      </c>
      <c r="C20" s="31"/>
      <c r="D20" s="32">
        <f t="shared" si="0"/>
        <v>0</v>
      </c>
      <c r="E20" s="32">
        <f t="shared" si="1"/>
        <v>0</v>
      </c>
      <c r="F20" s="32">
        <f t="shared" si="2"/>
        <v>0</v>
      </c>
      <c r="G20" s="32">
        <f t="shared" si="3"/>
        <v>0</v>
      </c>
    </row>
    <row r="21" spans="1:7" ht="12.75">
      <c r="A21" s="8" t="s">
        <v>25</v>
      </c>
      <c r="B21" s="10" t="s">
        <v>26</v>
      </c>
      <c r="C21" s="31"/>
      <c r="D21" s="32">
        <f t="shared" si="0"/>
        <v>0</v>
      </c>
      <c r="E21" s="32">
        <f t="shared" si="1"/>
        <v>0</v>
      </c>
      <c r="F21" s="32">
        <f t="shared" si="2"/>
        <v>0</v>
      </c>
      <c r="G21" s="32">
        <f t="shared" si="3"/>
        <v>0</v>
      </c>
    </row>
    <row r="22" spans="1:7" ht="22.5">
      <c r="A22" s="8" t="s">
        <v>27</v>
      </c>
      <c r="B22" s="10"/>
      <c r="C22" s="34"/>
      <c r="D22" s="32">
        <f t="shared" si="0"/>
        <v>0</v>
      </c>
      <c r="E22" s="32">
        <f t="shared" si="1"/>
        <v>0</v>
      </c>
      <c r="F22" s="32">
        <f t="shared" si="2"/>
        <v>0</v>
      </c>
      <c r="G22" s="32">
        <f t="shared" si="3"/>
        <v>0</v>
      </c>
    </row>
    <row r="23" spans="1:7" ht="12.75">
      <c r="A23" s="8" t="s">
        <v>28</v>
      </c>
      <c r="B23" s="9">
        <v>226</v>
      </c>
      <c r="C23" s="30">
        <f>C24+C25+C26</f>
        <v>16.4</v>
      </c>
      <c r="D23" s="33">
        <f t="shared" si="0"/>
        <v>4.1</v>
      </c>
      <c r="E23" s="33">
        <f t="shared" si="1"/>
        <v>4.1</v>
      </c>
      <c r="F23" s="33">
        <f t="shared" si="2"/>
        <v>4.1</v>
      </c>
      <c r="G23" s="33">
        <f t="shared" si="3"/>
        <v>4.1</v>
      </c>
    </row>
    <row r="24" spans="1:7" ht="12.75">
      <c r="A24" s="8" t="s">
        <v>29</v>
      </c>
      <c r="B24" s="10"/>
      <c r="C24" s="31"/>
      <c r="D24" s="32">
        <f t="shared" si="0"/>
        <v>0</v>
      </c>
      <c r="E24" s="32">
        <f t="shared" si="1"/>
        <v>0</v>
      </c>
      <c r="F24" s="32">
        <f t="shared" si="2"/>
        <v>0</v>
      </c>
      <c r="G24" s="32">
        <f t="shared" si="3"/>
        <v>0</v>
      </c>
    </row>
    <row r="25" spans="1:7" ht="12.75">
      <c r="A25" s="15" t="s">
        <v>30</v>
      </c>
      <c r="B25" s="16"/>
      <c r="C25" s="35">
        <v>14.4</v>
      </c>
      <c r="D25" s="32">
        <v>3.6</v>
      </c>
      <c r="E25" s="32">
        <v>3.6</v>
      </c>
      <c r="F25" s="32">
        <v>3.6</v>
      </c>
      <c r="G25" s="32">
        <f t="shared" si="3"/>
        <v>3.600000000000001</v>
      </c>
    </row>
    <row r="26" spans="1:7" ht="12.75">
      <c r="A26" s="15" t="s">
        <v>31</v>
      </c>
      <c r="B26" s="16"/>
      <c r="C26" s="31">
        <v>2</v>
      </c>
      <c r="D26" s="32">
        <f t="shared" si="0"/>
        <v>0.5</v>
      </c>
      <c r="E26" s="32">
        <f t="shared" si="1"/>
        <v>0.5</v>
      </c>
      <c r="F26" s="32">
        <f t="shared" si="2"/>
        <v>0.5</v>
      </c>
      <c r="G26" s="32">
        <f t="shared" si="3"/>
        <v>0.5</v>
      </c>
    </row>
    <row r="27" spans="1:7" ht="12.75">
      <c r="A27" s="17" t="s">
        <v>32</v>
      </c>
      <c r="B27" s="18">
        <v>260</v>
      </c>
      <c r="C27" s="31"/>
      <c r="D27" s="32">
        <f t="shared" si="0"/>
        <v>0</v>
      </c>
      <c r="E27" s="32">
        <f t="shared" si="1"/>
        <v>0</v>
      </c>
      <c r="F27" s="32">
        <f t="shared" si="2"/>
        <v>0</v>
      </c>
      <c r="G27" s="32">
        <f t="shared" si="3"/>
        <v>0</v>
      </c>
    </row>
    <row r="28" spans="1:7" ht="12.75">
      <c r="A28" s="17" t="s">
        <v>33</v>
      </c>
      <c r="B28" s="18">
        <v>290</v>
      </c>
      <c r="C28" s="30">
        <f>C29+C30</f>
        <v>5</v>
      </c>
      <c r="D28" s="30">
        <f>D29+D30</f>
        <v>1.25</v>
      </c>
      <c r="E28" s="30">
        <f>E29+E30</f>
        <v>1.25</v>
      </c>
      <c r="F28" s="30">
        <f>F29+F30</f>
        <v>1.25</v>
      </c>
      <c r="G28" s="30">
        <f>G29+G30</f>
        <v>1.25</v>
      </c>
    </row>
    <row r="29" spans="1:7" ht="22.5">
      <c r="A29" s="15" t="s">
        <v>34</v>
      </c>
      <c r="B29" s="16"/>
      <c r="C29" s="35">
        <v>5</v>
      </c>
      <c r="D29" s="32">
        <f t="shared" si="0"/>
        <v>1.25</v>
      </c>
      <c r="E29" s="32">
        <f t="shared" si="1"/>
        <v>1.25</v>
      </c>
      <c r="F29" s="32">
        <f t="shared" si="2"/>
        <v>1.25</v>
      </c>
      <c r="G29" s="32">
        <f t="shared" si="3"/>
        <v>1.25</v>
      </c>
    </row>
    <row r="30" spans="1:7" ht="22.5">
      <c r="A30" s="15" t="s">
        <v>35</v>
      </c>
      <c r="B30" s="16"/>
      <c r="C30" s="31"/>
      <c r="D30" s="32">
        <f t="shared" si="0"/>
        <v>0</v>
      </c>
      <c r="E30" s="32">
        <f t="shared" si="1"/>
        <v>0</v>
      </c>
      <c r="F30" s="32">
        <f t="shared" si="2"/>
        <v>0</v>
      </c>
      <c r="G30" s="32">
        <f t="shared" si="3"/>
        <v>0</v>
      </c>
    </row>
    <row r="31" spans="1:7" ht="21.75">
      <c r="A31" s="6" t="s">
        <v>36</v>
      </c>
      <c r="B31" s="7">
        <v>300</v>
      </c>
      <c r="C31" s="30">
        <f>C32+C34</f>
        <v>48</v>
      </c>
      <c r="D31" s="30">
        <f>D32+D34</f>
        <v>12</v>
      </c>
      <c r="E31" s="30">
        <f>E32+E34</f>
        <v>12</v>
      </c>
      <c r="F31" s="30">
        <f>F32+F34</f>
        <v>12</v>
      </c>
      <c r="G31" s="30">
        <f>G32+G34</f>
        <v>12</v>
      </c>
    </row>
    <row r="32" spans="1:7" ht="22.5">
      <c r="A32" s="19" t="s">
        <v>37</v>
      </c>
      <c r="B32" s="9">
        <v>310</v>
      </c>
      <c r="C32" s="30">
        <f>C33</f>
        <v>0</v>
      </c>
      <c r="D32" s="32">
        <f t="shared" si="0"/>
        <v>0</v>
      </c>
      <c r="E32" s="32">
        <f t="shared" si="1"/>
        <v>0</v>
      </c>
      <c r="F32" s="32">
        <f t="shared" si="2"/>
        <v>0</v>
      </c>
      <c r="G32" s="32">
        <f t="shared" si="3"/>
        <v>0</v>
      </c>
    </row>
    <row r="33" spans="1:7" ht="22.5">
      <c r="A33" s="8" t="s">
        <v>38</v>
      </c>
      <c r="B33" s="10"/>
      <c r="C33" s="31"/>
      <c r="D33" s="32">
        <f t="shared" si="0"/>
        <v>0</v>
      </c>
      <c r="E33" s="32">
        <f t="shared" si="1"/>
        <v>0</v>
      </c>
      <c r="F33" s="32">
        <f t="shared" si="2"/>
        <v>0</v>
      </c>
      <c r="G33" s="32">
        <f t="shared" si="3"/>
        <v>0</v>
      </c>
    </row>
    <row r="34" spans="1:7" ht="22.5">
      <c r="A34" s="19" t="s">
        <v>39</v>
      </c>
      <c r="B34" s="9">
        <v>340</v>
      </c>
      <c r="C34" s="30">
        <f>C35+C36+C37</f>
        <v>48</v>
      </c>
      <c r="D34" s="30">
        <f>D35+D36+D37</f>
        <v>12</v>
      </c>
      <c r="E34" s="30">
        <f>E35+E36+E37</f>
        <v>12</v>
      </c>
      <c r="F34" s="30">
        <f>F35+F36+F37</f>
        <v>12</v>
      </c>
      <c r="G34" s="30">
        <f>G35+G36+G37</f>
        <v>12</v>
      </c>
    </row>
    <row r="35" spans="1:7" ht="12.75">
      <c r="A35" s="8" t="s">
        <v>40</v>
      </c>
      <c r="B35" s="10"/>
      <c r="C35" s="31">
        <v>3</v>
      </c>
      <c r="D35" s="32">
        <f t="shared" si="0"/>
        <v>0.75</v>
      </c>
      <c r="E35" s="32">
        <f t="shared" si="1"/>
        <v>0.75</v>
      </c>
      <c r="F35" s="32">
        <f t="shared" si="2"/>
        <v>0.75</v>
      </c>
      <c r="G35" s="32">
        <f t="shared" si="3"/>
        <v>0.75</v>
      </c>
    </row>
    <row r="36" spans="1:7" ht="12.75">
      <c r="A36" s="8" t="s">
        <v>41</v>
      </c>
      <c r="B36" s="10"/>
      <c r="C36" s="31">
        <v>7</v>
      </c>
      <c r="D36" s="32">
        <f t="shared" si="0"/>
        <v>1.75</v>
      </c>
      <c r="E36" s="32">
        <f t="shared" si="1"/>
        <v>1.75</v>
      </c>
      <c r="F36" s="32">
        <f t="shared" si="2"/>
        <v>1.75</v>
      </c>
      <c r="G36" s="32">
        <f t="shared" si="3"/>
        <v>1.75</v>
      </c>
    </row>
    <row r="37" spans="1:7" ht="12.75">
      <c r="A37" s="8" t="s">
        <v>42</v>
      </c>
      <c r="B37" s="10"/>
      <c r="C37" s="36">
        <v>38</v>
      </c>
      <c r="D37" s="32">
        <f t="shared" si="0"/>
        <v>9.5</v>
      </c>
      <c r="E37" s="32">
        <f t="shared" si="1"/>
        <v>9.5</v>
      </c>
      <c r="F37" s="32">
        <f t="shared" si="2"/>
        <v>9.5</v>
      </c>
      <c r="G37" s="32">
        <f t="shared" si="3"/>
        <v>9.5</v>
      </c>
    </row>
    <row r="38" spans="1:7" ht="12.75">
      <c r="A38" s="20" t="s">
        <v>43</v>
      </c>
      <c r="B38" s="21"/>
      <c r="C38" s="30">
        <f>C5+C13+C31</f>
        <v>11768.699999999999</v>
      </c>
      <c r="D38" s="30">
        <f>D5+D13+D31</f>
        <v>2942.18</v>
      </c>
      <c r="E38" s="30">
        <f>E5+E13+E31</f>
        <v>2942.18</v>
      </c>
      <c r="F38" s="30">
        <f>F5+F13+F31</f>
        <v>2942.18</v>
      </c>
      <c r="G38" s="30">
        <f>G5+G13+G31</f>
        <v>2942.1599999999994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4">
      <pane xSplit="2" ySplit="6" topLeftCell="S10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M7" sqref="M7:Q7"/>
    </sheetView>
  </sheetViews>
  <sheetFormatPr defaultColWidth="9.00390625" defaultRowHeight="12.75"/>
  <cols>
    <col min="1" max="1" width="28.125" style="0" customWidth="1"/>
    <col min="2" max="2" width="4.625" style="0" customWidth="1"/>
    <col min="3" max="3" width="8.25390625" style="0" customWidth="1"/>
    <col min="4" max="4" width="6.75390625" style="0" customWidth="1"/>
    <col min="5" max="5" width="7.375" style="0" customWidth="1"/>
    <col min="6" max="6" width="7.25390625" style="0" customWidth="1"/>
    <col min="7" max="7" width="6.875" style="0" customWidth="1"/>
    <col min="8" max="8" width="7.75390625" style="0" customWidth="1"/>
    <col min="9" max="9" width="7.25390625" style="0" customWidth="1"/>
    <col min="10" max="10" width="7.125" style="0" customWidth="1"/>
    <col min="11" max="11" width="7.25390625" style="0" customWidth="1"/>
    <col min="12" max="12" width="6.875" style="0" customWidth="1"/>
    <col min="13" max="13" width="6.75390625" style="0" customWidth="1"/>
    <col min="14" max="14" width="7.625" style="0" customWidth="1"/>
    <col min="15" max="15" width="7.375" style="0" customWidth="1"/>
    <col min="16" max="16" width="7.75390625" style="0" customWidth="1"/>
    <col min="17" max="17" width="6.00390625" style="0" customWidth="1"/>
    <col min="18" max="18" width="7.625" style="0" customWidth="1"/>
  </cols>
  <sheetData>
    <row r="1" spans="27:31" ht="14.25">
      <c r="AA1" s="22" t="s">
        <v>44</v>
      </c>
      <c r="AB1" s="22"/>
      <c r="AC1" s="22"/>
      <c r="AD1" s="22"/>
      <c r="AE1" s="22"/>
    </row>
    <row r="2" spans="27:31" ht="14.25">
      <c r="AA2" s="22"/>
      <c r="AB2" s="22"/>
      <c r="AC2" s="22"/>
      <c r="AD2" s="22"/>
      <c r="AE2" s="22"/>
    </row>
    <row r="3" spans="27:31" ht="14.25">
      <c r="AA3" s="22" t="s">
        <v>45</v>
      </c>
      <c r="AB3" s="22"/>
      <c r="AC3" s="22"/>
      <c r="AD3" s="22"/>
      <c r="AE3" s="22"/>
    </row>
    <row r="4" spans="1:31" ht="14.25">
      <c r="A4" s="1" t="s">
        <v>74</v>
      </c>
      <c r="AA4" s="22" t="s">
        <v>46</v>
      </c>
      <c r="AB4" s="22"/>
      <c r="AC4" s="22"/>
      <c r="AD4" s="22"/>
      <c r="AE4" s="22"/>
    </row>
    <row r="5" spans="1:32" ht="12.75" customHeight="1">
      <c r="A5" s="37" t="s">
        <v>0</v>
      </c>
      <c r="B5" s="40" t="s">
        <v>47</v>
      </c>
      <c r="C5" s="43" t="s">
        <v>48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4"/>
    </row>
    <row r="6" spans="1:32" ht="12.75">
      <c r="A6" s="38"/>
      <c r="B6" s="41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6"/>
    </row>
    <row r="7" spans="1:32" ht="40.5" customHeight="1">
      <c r="A7" s="38"/>
      <c r="B7" s="41"/>
      <c r="C7" s="47" t="s">
        <v>49</v>
      </c>
      <c r="D7" s="48"/>
      <c r="E7" s="48"/>
      <c r="F7" s="48"/>
      <c r="G7" s="49"/>
      <c r="H7" s="50" t="s">
        <v>50</v>
      </c>
      <c r="I7" s="50"/>
      <c r="J7" s="50"/>
      <c r="K7" s="50"/>
      <c r="L7" s="50"/>
      <c r="M7" s="51" t="s">
        <v>51</v>
      </c>
      <c r="N7" s="52"/>
      <c r="O7" s="52"/>
      <c r="P7" s="52"/>
      <c r="Q7" s="53"/>
      <c r="R7" s="50" t="s">
        <v>52</v>
      </c>
      <c r="S7" s="50"/>
      <c r="T7" s="50"/>
      <c r="U7" s="50"/>
      <c r="V7" s="50"/>
      <c r="W7" s="50" t="s">
        <v>53</v>
      </c>
      <c r="X7" s="50"/>
      <c r="Y7" s="50"/>
      <c r="Z7" s="50"/>
      <c r="AA7" s="50"/>
      <c r="AB7" s="50" t="s">
        <v>54</v>
      </c>
      <c r="AC7" s="50"/>
      <c r="AD7" s="50"/>
      <c r="AE7" s="50"/>
      <c r="AF7" s="50"/>
    </row>
    <row r="8" spans="1:32" ht="12.75">
      <c r="A8" s="39"/>
      <c r="B8" s="42"/>
      <c r="C8" s="23" t="s">
        <v>55</v>
      </c>
      <c r="D8" s="23" t="s">
        <v>3</v>
      </c>
      <c r="E8" s="23" t="s">
        <v>4</v>
      </c>
      <c r="F8" s="23" t="s">
        <v>5</v>
      </c>
      <c r="G8" s="23" t="s">
        <v>6</v>
      </c>
      <c r="H8" s="23" t="s">
        <v>55</v>
      </c>
      <c r="I8" s="23" t="s">
        <v>3</v>
      </c>
      <c r="J8" s="23" t="s">
        <v>4</v>
      </c>
      <c r="K8" s="23" t="s">
        <v>5</v>
      </c>
      <c r="L8" s="23" t="s">
        <v>6</v>
      </c>
      <c r="M8" s="23" t="s">
        <v>55</v>
      </c>
      <c r="N8" s="23" t="s">
        <v>3</v>
      </c>
      <c r="O8" s="23" t="s">
        <v>4</v>
      </c>
      <c r="P8" s="23" t="s">
        <v>5</v>
      </c>
      <c r="Q8" s="23" t="s">
        <v>6</v>
      </c>
      <c r="R8" s="23" t="s">
        <v>55</v>
      </c>
      <c r="S8" s="23" t="s">
        <v>3</v>
      </c>
      <c r="T8" s="23" t="s">
        <v>4</v>
      </c>
      <c r="U8" s="23" t="s">
        <v>5</v>
      </c>
      <c r="V8" s="23" t="s">
        <v>6</v>
      </c>
      <c r="W8" s="23" t="s">
        <v>55</v>
      </c>
      <c r="X8" s="23" t="s">
        <v>3</v>
      </c>
      <c r="Y8" s="23" t="s">
        <v>4</v>
      </c>
      <c r="Z8" s="23" t="s">
        <v>5</v>
      </c>
      <c r="AA8" s="23" t="s">
        <v>6</v>
      </c>
      <c r="AB8" s="23" t="s">
        <v>55</v>
      </c>
      <c r="AC8" s="23" t="s">
        <v>3</v>
      </c>
      <c r="AD8" s="23" t="s">
        <v>4</v>
      </c>
      <c r="AE8" s="23" t="s">
        <v>5</v>
      </c>
      <c r="AF8" s="23" t="s">
        <v>6</v>
      </c>
    </row>
    <row r="9" spans="1:32" ht="22.5">
      <c r="A9" s="17" t="s">
        <v>7</v>
      </c>
      <c r="B9" s="18">
        <v>210</v>
      </c>
      <c r="C9" s="24">
        <f>C10+C11+C14</f>
        <v>0</v>
      </c>
      <c r="D9" s="24">
        <f>D10+D11+D14</f>
        <v>0</v>
      </c>
      <c r="E9" s="24">
        <f>E10+E11+E14</f>
        <v>0</v>
      </c>
      <c r="F9" s="24">
        <f>F10+F11+F14</f>
        <v>0</v>
      </c>
      <c r="G9" s="24">
        <f>G10+G11+G14</f>
        <v>0</v>
      </c>
      <c r="H9" s="24">
        <f aca="true" t="shared" si="0" ref="H9:AF9">H10+H11+H14</f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294</v>
      </c>
      <c r="N9" s="24">
        <f t="shared" si="0"/>
        <v>73.5</v>
      </c>
      <c r="O9" s="24">
        <f t="shared" si="0"/>
        <v>73.5</v>
      </c>
      <c r="P9" s="24">
        <f t="shared" si="0"/>
        <v>73.5</v>
      </c>
      <c r="Q9" s="24">
        <f t="shared" si="0"/>
        <v>73.5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21.042</v>
      </c>
      <c r="X9" s="24">
        <f t="shared" si="0"/>
        <v>5.2605</v>
      </c>
      <c r="Y9" s="24">
        <f t="shared" si="0"/>
        <v>5.2605</v>
      </c>
      <c r="Z9" s="24">
        <f t="shared" si="0"/>
        <v>5.2605</v>
      </c>
      <c r="AA9" s="24">
        <f t="shared" si="0"/>
        <v>5.2605</v>
      </c>
      <c r="AB9" s="14">
        <f t="shared" si="0"/>
        <v>0</v>
      </c>
      <c r="AC9" s="14">
        <f t="shared" si="0"/>
        <v>0</v>
      </c>
      <c r="AD9" s="14">
        <f t="shared" si="0"/>
        <v>0</v>
      </c>
      <c r="AE9" s="14">
        <f t="shared" si="0"/>
        <v>0</v>
      </c>
      <c r="AF9" s="14">
        <f t="shared" si="0"/>
        <v>0</v>
      </c>
    </row>
    <row r="10" spans="1:32" ht="12.75">
      <c r="A10" s="8" t="s">
        <v>8</v>
      </c>
      <c r="B10" s="10">
        <v>211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>
        <v>224</v>
      </c>
      <c r="N10" s="25">
        <f>M10/4</f>
        <v>56</v>
      </c>
      <c r="O10" s="25">
        <f>M10/4</f>
        <v>56</v>
      </c>
      <c r="P10" s="25">
        <f>M10/4</f>
        <v>56</v>
      </c>
      <c r="Q10" s="25">
        <f>M10-N10-O10-P10</f>
        <v>56</v>
      </c>
      <c r="R10" s="25"/>
      <c r="S10" s="25"/>
      <c r="T10" s="25"/>
      <c r="U10" s="25"/>
      <c r="V10" s="25"/>
      <c r="W10" s="25">
        <v>13.32</v>
      </c>
      <c r="X10" s="25">
        <f>W10/4</f>
        <v>3.33</v>
      </c>
      <c r="Y10" s="25">
        <f>W10/4</f>
        <v>3.33</v>
      </c>
      <c r="Z10" s="25">
        <f>W10/4</f>
        <v>3.33</v>
      </c>
      <c r="AA10" s="25">
        <f>W10-X10-Y10-Z10</f>
        <v>3.33</v>
      </c>
      <c r="AB10" s="11"/>
      <c r="AC10" s="11"/>
      <c r="AD10" s="11"/>
      <c r="AE10" s="11"/>
      <c r="AF10" s="11"/>
    </row>
    <row r="11" spans="1:32" ht="12.75">
      <c r="A11" s="8" t="s">
        <v>10</v>
      </c>
      <c r="B11" s="10">
        <v>212</v>
      </c>
      <c r="C11" s="25">
        <f>C12+C13</f>
        <v>0</v>
      </c>
      <c r="D11" s="25">
        <f>D12+D13</f>
        <v>0</v>
      </c>
      <c r="E11" s="25">
        <f>E12+E13</f>
        <v>0</v>
      </c>
      <c r="F11" s="25">
        <f>F12+F13</f>
        <v>0</v>
      </c>
      <c r="G11" s="25">
        <f>G12+G13</f>
        <v>0</v>
      </c>
      <c r="H11" s="25">
        <f aca="true" t="shared" si="1" ref="H11:AF11">H12+H13</f>
        <v>0</v>
      </c>
      <c r="I11" s="25">
        <f t="shared" si="1"/>
        <v>0</v>
      </c>
      <c r="J11" s="25">
        <f t="shared" si="1"/>
        <v>0</v>
      </c>
      <c r="K11" s="25">
        <f t="shared" si="1"/>
        <v>0</v>
      </c>
      <c r="L11" s="25">
        <f t="shared" si="1"/>
        <v>0</v>
      </c>
      <c r="M11" s="25">
        <f t="shared" si="1"/>
        <v>0</v>
      </c>
      <c r="N11" s="25">
        <f t="shared" si="1"/>
        <v>0</v>
      </c>
      <c r="O11" s="25">
        <f t="shared" si="1"/>
        <v>0</v>
      </c>
      <c r="P11" s="25">
        <f t="shared" si="1"/>
        <v>0</v>
      </c>
      <c r="Q11" s="25">
        <f t="shared" si="1"/>
        <v>0</v>
      </c>
      <c r="R11" s="25">
        <f t="shared" si="1"/>
        <v>0</v>
      </c>
      <c r="S11" s="25">
        <f t="shared" si="1"/>
        <v>0</v>
      </c>
      <c r="T11" s="25">
        <f t="shared" si="1"/>
        <v>0</v>
      </c>
      <c r="U11" s="25">
        <f t="shared" si="1"/>
        <v>0</v>
      </c>
      <c r="V11" s="25">
        <f t="shared" si="1"/>
        <v>0</v>
      </c>
      <c r="W11" s="25">
        <v>3.7</v>
      </c>
      <c r="X11" s="25">
        <f>W11/4</f>
        <v>0.925</v>
      </c>
      <c r="Y11" s="25">
        <f>W11/4</f>
        <v>0.925</v>
      </c>
      <c r="Z11" s="25">
        <f>W11/4</f>
        <v>0.925</v>
      </c>
      <c r="AA11" s="25">
        <f>W11-X11-Y11-Z11</f>
        <v>0.9250000000000003</v>
      </c>
      <c r="AB11" s="11">
        <f t="shared" si="1"/>
        <v>0</v>
      </c>
      <c r="AC11" s="11">
        <f t="shared" si="1"/>
        <v>0</v>
      </c>
      <c r="AD11" s="11">
        <f t="shared" si="1"/>
        <v>0</v>
      </c>
      <c r="AE11" s="11">
        <f t="shared" si="1"/>
        <v>0</v>
      </c>
      <c r="AF11" s="11">
        <f t="shared" si="1"/>
        <v>0</v>
      </c>
    </row>
    <row r="12" spans="1:32" ht="12.75">
      <c r="A12" s="8" t="s">
        <v>11</v>
      </c>
      <c r="B12" s="10">
        <v>100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11"/>
      <c r="AC12" s="11"/>
      <c r="AD12" s="11"/>
      <c r="AE12" s="11"/>
      <c r="AF12" s="11"/>
    </row>
    <row r="13" spans="1:32" ht="12.75">
      <c r="A13" s="8" t="s">
        <v>12</v>
      </c>
      <c r="B13" s="10">
        <v>101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11"/>
      <c r="AC13" s="11"/>
      <c r="AD13" s="11"/>
      <c r="AE13" s="11"/>
      <c r="AF13" s="11"/>
    </row>
    <row r="14" spans="1:32" ht="12.75">
      <c r="A14" s="8" t="s">
        <v>13</v>
      </c>
      <c r="B14" s="10">
        <v>213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>
        <v>70</v>
      </c>
      <c r="N14" s="25">
        <f>M14/4</f>
        <v>17.5</v>
      </c>
      <c r="O14" s="25">
        <f>M14/4</f>
        <v>17.5</v>
      </c>
      <c r="P14" s="25">
        <f>M14/4</f>
        <v>17.5</v>
      </c>
      <c r="Q14" s="25">
        <f>M14-N14-O14-P14</f>
        <v>17.5</v>
      </c>
      <c r="R14" s="25"/>
      <c r="S14" s="25"/>
      <c r="T14" s="25"/>
      <c r="U14" s="25"/>
      <c r="V14" s="25"/>
      <c r="W14" s="25">
        <v>4.022</v>
      </c>
      <c r="X14" s="25">
        <f>W14/4</f>
        <v>1.0055</v>
      </c>
      <c r="Y14" s="25">
        <f>W14/4</f>
        <v>1.0055</v>
      </c>
      <c r="Z14" s="25">
        <f>W14/4</f>
        <v>1.0055</v>
      </c>
      <c r="AA14" s="25">
        <f>W14-X14-Y14-Z14</f>
        <v>1.0055</v>
      </c>
      <c r="AB14" s="11"/>
      <c r="AC14" s="11"/>
      <c r="AD14" s="11"/>
      <c r="AE14" s="11"/>
      <c r="AF14" s="11"/>
    </row>
    <row r="15" spans="1:32" ht="12.75">
      <c r="A15" s="17" t="s">
        <v>15</v>
      </c>
      <c r="B15" s="18">
        <v>220</v>
      </c>
      <c r="C15" s="24">
        <f>C16+C17+C20+C24+C28</f>
        <v>481.01</v>
      </c>
      <c r="D15" s="24">
        <f>D16+D17+D20+D24+D28</f>
        <v>120.2525</v>
      </c>
      <c r="E15" s="24">
        <f>E16+E17+E20+E24+E28</f>
        <v>120.2525</v>
      </c>
      <c r="F15" s="24">
        <f>F16+F17+F20+F24+F28</f>
        <v>120.2525</v>
      </c>
      <c r="G15" s="24">
        <f>G16+G17+G20+G24+G28</f>
        <v>120.25250000000003</v>
      </c>
      <c r="H15" s="24">
        <f aca="true" t="shared" si="2" ref="H15:AF15">H16+H17+H20+H24+H28</f>
        <v>0</v>
      </c>
      <c r="I15" s="24">
        <f t="shared" si="2"/>
        <v>0</v>
      </c>
      <c r="J15" s="24">
        <f t="shared" si="2"/>
        <v>0</v>
      </c>
      <c r="K15" s="24">
        <f t="shared" si="2"/>
        <v>0</v>
      </c>
      <c r="L15" s="24">
        <f t="shared" si="2"/>
        <v>0</v>
      </c>
      <c r="M15" s="24">
        <f t="shared" si="2"/>
        <v>0</v>
      </c>
      <c r="N15" s="24">
        <f t="shared" si="2"/>
        <v>0</v>
      </c>
      <c r="O15" s="24">
        <f t="shared" si="2"/>
        <v>0</v>
      </c>
      <c r="P15" s="24">
        <f t="shared" si="2"/>
        <v>0</v>
      </c>
      <c r="Q15" s="24">
        <f t="shared" si="2"/>
        <v>0</v>
      </c>
      <c r="R15" s="24">
        <f t="shared" si="2"/>
        <v>5.1</v>
      </c>
      <c r="S15" s="24">
        <f t="shared" si="2"/>
        <v>1.275</v>
      </c>
      <c r="T15" s="24">
        <f t="shared" si="2"/>
        <v>1.275</v>
      </c>
      <c r="U15" s="24">
        <f t="shared" si="2"/>
        <v>1.275</v>
      </c>
      <c r="V15" s="24">
        <f t="shared" si="2"/>
        <v>1.275</v>
      </c>
      <c r="W15" s="24">
        <f t="shared" si="2"/>
        <v>0</v>
      </c>
      <c r="X15" s="24">
        <f t="shared" si="2"/>
        <v>0</v>
      </c>
      <c r="Y15" s="24">
        <f t="shared" si="2"/>
        <v>0</v>
      </c>
      <c r="Z15" s="24">
        <f t="shared" si="2"/>
        <v>0</v>
      </c>
      <c r="AA15" s="24">
        <f t="shared" si="2"/>
        <v>0</v>
      </c>
      <c r="AB15" s="14">
        <f t="shared" si="2"/>
        <v>2266.44</v>
      </c>
      <c r="AC15" s="14">
        <f t="shared" si="2"/>
        <v>397</v>
      </c>
      <c r="AD15" s="14">
        <f t="shared" si="2"/>
        <v>532.4965</v>
      </c>
      <c r="AE15" s="14">
        <f t="shared" si="2"/>
        <v>613</v>
      </c>
      <c r="AF15" s="14">
        <f t="shared" si="2"/>
        <v>723.9435000000001</v>
      </c>
    </row>
    <row r="16" spans="1:32" ht="12.75">
      <c r="A16" s="8" t="s">
        <v>16</v>
      </c>
      <c r="B16" s="10">
        <v>221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11">
        <v>38.2</v>
      </c>
      <c r="AC16" s="11">
        <v>7</v>
      </c>
      <c r="AD16" s="11">
        <v>9</v>
      </c>
      <c r="AE16" s="11">
        <v>10</v>
      </c>
      <c r="AF16" s="11">
        <f>AB16-AC16-AD16-AE16</f>
        <v>12.200000000000003</v>
      </c>
    </row>
    <row r="17" spans="1:32" ht="12.75">
      <c r="A17" s="8" t="s">
        <v>18</v>
      </c>
      <c r="B17" s="10">
        <v>222</v>
      </c>
      <c r="C17" s="25">
        <f>C18+C19</f>
        <v>0</v>
      </c>
      <c r="D17" s="25">
        <f>D18+D19</f>
        <v>0</v>
      </c>
      <c r="E17" s="25">
        <f>E18+E19</f>
        <v>0</v>
      </c>
      <c r="F17" s="25">
        <f>F18+F19</f>
        <v>0</v>
      </c>
      <c r="G17" s="25">
        <f>G18+G19</f>
        <v>0</v>
      </c>
      <c r="H17" s="25">
        <f aca="true" t="shared" si="3" ref="H17:AF17">H18+H19</f>
        <v>0</v>
      </c>
      <c r="I17" s="25">
        <f t="shared" si="3"/>
        <v>0</v>
      </c>
      <c r="J17" s="25">
        <f t="shared" si="3"/>
        <v>0</v>
      </c>
      <c r="K17" s="25">
        <f t="shared" si="3"/>
        <v>0</v>
      </c>
      <c r="L17" s="25">
        <f t="shared" si="3"/>
        <v>0</v>
      </c>
      <c r="M17" s="25">
        <f t="shared" si="3"/>
        <v>0</v>
      </c>
      <c r="N17" s="25">
        <f t="shared" si="3"/>
        <v>0</v>
      </c>
      <c r="O17" s="25">
        <f t="shared" si="3"/>
        <v>0</v>
      </c>
      <c r="P17" s="25">
        <f t="shared" si="3"/>
        <v>0</v>
      </c>
      <c r="Q17" s="25">
        <f t="shared" si="3"/>
        <v>0</v>
      </c>
      <c r="R17" s="25">
        <f t="shared" si="3"/>
        <v>0</v>
      </c>
      <c r="S17" s="25">
        <f t="shared" si="3"/>
        <v>0</v>
      </c>
      <c r="T17" s="25">
        <f t="shared" si="3"/>
        <v>0</v>
      </c>
      <c r="U17" s="25">
        <f t="shared" si="3"/>
        <v>0</v>
      </c>
      <c r="V17" s="25">
        <f t="shared" si="3"/>
        <v>0</v>
      </c>
      <c r="W17" s="25">
        <f t="shared" si="3"/>
        <v>0</v>
      </c>
      <c r="X17" s="25">
        <f t="shared" si="3"/>
        <v>0</v>
      </c>
      <c r="Y17" s="25">
        <f t="shared" si="3"/>
        <v>0</v>
      </c>
      <c r="Z17" s="25">
        <f t="shared" si="3"/>
        <v>0</v>
      </c>
      <c r="AA17" s="25">
        <f t="shared" si="3"/>
        <v>0</v>
      </c>
      <c r="AB17" s="11">
        <f t="shared" si="3"/>
        <v>0</v>
      </c>
      <c r="AC17" s="11">
        <f t="shared" si="3"/>
        <v>0</v>
      </c>
      <c r="AD17" s="11">
        <f t="shared" si="3"/>
        <v>0</v>
      </c>
      <c r="AE17" s="11">
        <f t="shared" si="3"/>
        <v>0</v>
      </c>
      <c r="AF17" s="11">
        <f t="shared" si="3"/>
        <v>0</v>
      </c>
    </row>
    <row r="18" spans="1:32" ht="12.75">
      <c r="A18" s="8" t="s">
        <v>56</v>
      </c>
      <c r="B18" s="10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11"/>
      <c r="AC18" s="11"/>
      <c r="AD18" s="11"/>
      <c r="AE18" s="11"/>
      <c r="AF18" s="11"/>
    </row>
    <row r="19" spans="1:32" ht="12.75">
      <c r="A19" s="8" t="s">
        <v>19</v>
      </c>
      <c r="B19" s="10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11"/>
      <c r="AC19" s="11"/>
      <c r="AD19" s="11"/>
      <c r="AE19" s="11"/>
      <c r="AF19" s="11"/>
    </row>
    <row r="20" spans="1:32" ht="12.75">
      <c r="A20" s="8" t="s">
        <v>57</v>
      </c>
      <c r="B20" s="10">
        <v>223</v>
      </c>
      <c r="C20" s="25">
        <f>C21+C22+C23</f>
        <v>481.01</v>
      </c>
      <c r="D20" s="25">
        <f>D21+D22+D23</f>
        <v>120.2525</v>
      </c>
      <c r="E20" s="25">
        <f>E21+E22+E23</f>
        <v>120.2525</v>
      </c>
      <c r="F20" s="25">
        <f>F21+F22+F23</f>
        <v>120.2525</v>
      </c>
      <c r="G20" s="25">
        <f>G21+G22+G23</f>
        <v>120.25250000000003</v>
      </c>
      <c r="H20" s="25">
        <f aca="true" t="shared" si="4" ref="H20:AF20">H21+H22+H23</f>
        <v>0</v>
      </c>
      <c r="I20" s="25">
        <f t="shared" si="4"/>
        <v>0</v>
      </c>
      <c r="J20" s="25">
        <f t="shared" si="4"/>
        <v>0</v>
      </c>
      <c r="K20" s="25">
        <f t="shared" si="4"/>
        <v>0</v>
      </c>
      <c r="L20" s="25">
        <f t="shared" si="4"/>
        <v>0</v>
      </c>
      <c r="M20" s="25">
        <f t="shared" si="4"/>
        <v>0</v>
      </c>
      <c r="N20" s="25">
        <f t="shared" si="4"/>
        <v>0</v>
      </c>
      <c r="O20" s="25">
        <f t="shared" si="4"/>
        <v>0</v>
      </c>
      <c r="P20" s="25">
        <f t="shared" si="4"/>
        <v>0</v>
      </c>
      <c r="Q20" s="25">
        <f t="shared" si="4"/>
        <v>0</v>
      </c>
      <c r="R20" s="25">
        <f t="shared" si="4"/>
        <v>0</v>
      </c>
      <c r="S20" s="25">
        <f t="shared" si="4"/>
        <v>0</v>
      </c>
      <c r="T20" s="25">
        <f t="shared" si="4"/>
        <v>0</v>
      </c>
      <c r="U20" s="25">
        <f t="shared" si="4"/>
        <v>0</v>
      </c>
      <c r="V20" s="25">
        <f t="shared" si="4"/>
        <v>0</v>
      </c>
      <c r="W20" s="25">
        <f t="shared" si="4"/>
        <v>0</v>
      </c>
      <c r="X20" s="25">
        <f t="shared" si="4"/>
        <v>0</v>
      </c>
      <c r="Y20" s="25">
        <f t="shared" si="4"/>
        <v>0</v>
      </c>
      <c r="Z20" s="25">
        <f t="shared" si="4"/>
        <v>0</v>
      </c>
      <c r="AA20" s="25">
        <f t="shared" si="4"/>
        <v>0</v>
      </c>
      <c r="AB20" s="28">
        <f t="shared" si="4"/>
        <v>2027.64</v>
      </c>
      <c r="AC20" s="28">
        <f t="shared" si="4"/>
        <v>355</v>
      </c>
      <c r="AD20" s="28">
        <f t="shared" si="4"/>
        <v>476.4965</v>
      </c>
      <c r="AE20" s="28">
        <f t="shared" si="4"/>
        <v>537</v>
      </c>
      <c r="AF20" s="28">
        <f t="shared" si="4"/>
        <v>659.1435</v>
      </c>
    </row>
    <row r="21" spans="1:32" ht="22.5">
      <c r="A21" s="8" t="s">
        <v>58</v>
      </c>
      <c r="B21" s="10"/>
      <c r="C21" s="25">
        <v>202.53</v>
      </c>
      <c r="D21" s="25">
        <f>C21/4</f>
        <v>50.6325</v>
      </c>
      <c r="E21" s="25">
        <f>C21/4</f>
        <v>50.6325</v>
      </c>
      <c r="F21" s="25">
        <f>C21/4</f>
        <v>50.6325</v>
      </c>
      <c r="G21" s="25">
        <f>C21-D21-E21-F21</f>
        <v>50.632500000000014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>
        <v>885.47</v>
      </c>
      <c r="AC21" s="11">
        <v>149</v>
      </c>
      <c r="AD21" s="11">
        <v>208</v>
      </c>
      <c r="AE21" s="11">
        <v>235</v>
      </c>
      <c r="AF21" s="11">
        <f>AB21-AC21-AD21-AE21</f>
        <v>293.47</v>
      </c>
    </row>
    <row r="22" spans="1:32" ht="12.75">
      <c r="A22" s="8" t="s">
        <v>59</v>
      </c>
      <c r="B22" s="10"/>
      <c r="C22" s="25">
        <v>278.48</v>
      </c>
      <c r="D22" s="25">
        <f>C22/4</f>
        <v>69.62</v>
      </c>
      <c r="E22" s="25">
        <f>C22/4</f>
        <v>69.62</v>
      </c>
      <c r="F22" s="25">
        <f>C22/4</f>
        <v>69.62</v>
      </c>
      <c r="G22" s="25">
        <f>C22-D22-E22-F22</f>
        <v>69.62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>
        <v>1110.27</v>
      </c>
      <c r="AC22" s="11">
        <v>200</v>
      </c>
      <c r="AD22" s="11">
        <v>261</v>
      </c>
      <c r="AE22" s="11">
        <v>294</v>
      </c>
      <c r="AF22" s="11">
        <f>AB22-AC22-AD22-AE22</f>
        <v>355.27</v>
      </c>
    </row>
    <row r="23" spans="1:32" ht="12.75">
      <c r="A23" s="8" t="s">
        <v>60</v>
      </c>
      <c r="B23" s="10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>
        <f>13.27+18.63</f>
        <v>31.9</v>
      </c>
      <c r="AC23" s="11">
        <v>6</v>
      </c>
      <c r="AD23" s="11">
        <f>AB23*0.235</f>
        <v>7.496499999999999</v>
      </c>
      <c r="AE23" s="11">
        <v>8</v>
      </c>
      <c r="AF23" s="11">
        <f>AB23-AC23-AD23-AE23</f>
        <v>10.403500000000001</v>
      </c>
    </row>
    <row r="24" spans="1:32" ht="12.75">
      <c r="A24" s="8" t="s">
        <v>20</v>
      </c>
      <c r="B24" s="10">
        <v>225</v>
      </c>
      <c r="C24" s="25">
        <f>C25+C26+C27</f>
        <v>0</v>
      </c>
      <c r="D24" s="25">
        <f>D25+D26+D27</f>
        <v>0</v>
      </c>
      <c r="E24" s="25">
        <f>E25+E26+E27</f>
        <v>0</v>
      </c>
      <c r="F24" s="25">
        <f>F25+F26+F27</f>
        <v>0</v>
      </c>
      <c r="G24" s="25">
        <f>G25+G26+G27</f>
        <v>0</v>
      </c>
      <c r="H24" s="25">
        <f aca="true" t="shared" si="5" ref="H24:AF24">H25+H26+H27</f>
        <v>0</v>
      </c>
      <c r="I24" s="25">
        <f t="shared" si="5"/>
        <v>0</v>
      </c>
      <c r="J24" s="25">
        <f t="shared" si="5"/>
        <v>0</v>
      </c>
      <c r="K24" s="25">
        <f t="shared" si="5"/>
        <v>0</v>
      </c>
      <c r="L24" s="25">
        <f t="shared" si="5"/>
        <v>0</v>
      </c>
      <c r="M24" s="25">
        <f t="shared" si="5"/>
        <v>0</v>
      </c>
      <c r="N24" s="25">
        <f t="shared" si="5"/>
        <v>0</v>
      </c>
      <c r="O24" s="25">
        <f t="shared" si="5"/>
        <v>0</v>
      </c>
      <c r="P24" s="25">
        <f t="shared" si="5"/>
        <v>0</v>
      </c>
      <c r="Q24" s="25">
        <f t="shared" si="5"/>
        <v>0</v>
      </c>
      <c r="R24" s="25">
        <f t="shared" si="5"/>
        <v>0</v>
      </c>
      <c r="S24" s="25">
        <f t="shared" si="5"/>
        <v>0</v>
      </c>
      <c r="T24" s="25">
        <f t="shared" si="5"/>
        <v>0</v>
      </c>
      <c r="U24" s="25">
        <f t="shared" si="5"/>
        <v>0</v>
      </c>
      <c r="V24" s="25">
        <f t="shared" si="5"/>
        <v>0</v>
      </c>
      <c r="W24" s="25">
        <f t="shared" si="5"/>
        <v>0</v>
      </c>
      <c r="X24" s="25">
        <f t="shared" si="5"/>
        <v>0</v>
      </c>
      <c r="Y24" s="25">
        <f t="shared" si="5"/>
        <v>0</v>
      </c>
      <c r="Z24" s="25">
        <f t="shared" si="5"/>
        <v>0</v>
      </c>
      <c r="AA24" s="25">
        <f t="shared" si="5"/>
        <v>0</v>
      </c>
      <c r="AB24" s="28">
        <f>AB25+AB26+AB27</f>
        <v>128.6</v>
      </c>
      <c r="AC24" s="28">
        <f t="shared" si="5"/>
        <v>23</v>
      </c>
      <c r="AD24" s="28">
        <f t="shared" si="5"/>
        <v>30</v>
      </c>
      <c r="AE24" s="28">
        <f t="shared" si="5"/>
        <v>40</v>
      </c>
      <c r="AF24" s="28">
        <f t="shared" si="5"/>
        <v>35.599999999999994</v>
      </c>
    </row>
    <row r="25" spans="1:32" ht="22.5">
      <c r="A25" s="8" t="s">
        <v>21</v>
      </c>
      <c r="B25" s="10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>
        <v>128.6</v>
      </c>
      <c r="AC25" s="11">
        <v>23</v>
      </c>
      <c r="AD25" s="11">
        <v>30</v>
      </c>
      <c r="AE25" s="11">
        <v>40</v>
      </c>
      <c r="AF25" s="11">
        <f>AB25-AC25-AD25-AE25</f>
        <v>35.599999999999994</v>
      </c>
    </row>
    <row r="26" spans="1:32" ht="22.5">
      <c r="A26" s="8" t="s">
        <v>61</v>
      </c>
      <c r="B26" s="10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>
        <f>AB26*0.21</f>
        <v>0</v>
      </c>
      <c r="AD26" s="25">
        <f>AB26*0.24</f>
        <v>0</v>
      </c>
      <c r="AE26" s="25">
        <f>AB26*0.26</f>
        <v>0</v>
      </c>
      <c r="AF26" s="25">
        <f>AB26-AC26-AD26-AE26</f>
        <v>0</v>
      </c>
    </row>
    <row r="27" spans="1:32" ht="22.5">
      <c r="A27" s="8" t="s">
        <v>23</v>
      </c>
      <c r="B27" s="10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11">
        <f>AB27*0.21</f>
        <v>0</v>
      </c>
      <c r="AD27" s="11">
        <f>AB27*0.24</f>
        <v>0</v>
      </c>
      <c r="AE27" s="11">
        <f>AB27*0.26</f>
        <v>0</v>
      </c>
      <c r="AF27" s="11">
        <f>AB27-AC27-AD27-AE27</f>
        <v>0</v>
      </c>
    </row>
    <row r="28" spans="1:32" ht="12.75">
      <c r="A28" s="8" t="s">
        <v>28</v>
      </c>
      <c r="B28" s="10">
        <v>226</v>
      </c>
      <c r="C28" s="25">
        <f>C29+C30+C31</f>
        <v>0</v>
      </c>
      <c r="D28" s="25">
        <f>D29+D30+D31</f>
        <v>0</v>
      </c>
      <c r="E28" s="25">
        <f>E29+E30+E31</f>
        <v>0</v>
      </c>
      <c r="F28" s="25">
        <f>F29+F30+F31</f>
        <v>0</v>
      </c>
      <c r="G28" s="25">
        <f>G29+G30+G31</f>
        <v>0</v>
      </c>
      <c r="H28" s="25">
        <f aca="true" t="shared" si="6" ref="H28:AF28">H29+H30+H31</f>
        <v>0</v>
      </c>
      <c r="I28" s="25">
        <f t="shared" si="6"/>
        <v>0</v>
      </c>
      <c r="J28" s="25">
        <f t="shared" si="6"/>
        <v>0</v>
      </c>
      <c r="K28" s="25">
        <f t="shared" si="6"/>
        <v>0</v>
      </c>
      <c r="L28" s="25">
        <f t="shared" si="6"/>
        <v>0</v>
      </c>
      <c r="M28" s="25">
        <f t="shared" si="6"/>
        <v>0</v>
      </c>
      <c r="N28" s="25">
        <f t="shared" si="6"/>
        <v>0</v>
      </c>
      <c r="O28" s="25">
        <f t="shared" si="6"/>
        <v>0</v>
      </c>
      <c r="P28" s="25">
        <f t="shared" si="6"/>
        <v>0</v>
      </c>
      <c r="Q28" s="25">
        <f t="shared" si="6"/>
        <v>0</v>
      </c>
      <c r="R28" s="25">
        <f t="shared" si="6"/>
        <v>5.1</v>
      </c>
      <c r="S28" s="25">
        <f t="shared" si="6"/>
        <v>1.275</v>
      </c>
      <c r="T28" s="25">
        <f t="shared" si="6"/>
        <v>1.275</v>
      </c>
      <c r="U28" s="25">
        <f t="shared" si="6"/>
        <v>1.275</v>
      </c>
      <c r="V28" s="25">
        <f t="shared" si="6"/>
        <v>1.275</v>
      </c>
      <c r="W28" s="25">
        <f t="shared" si="6"/>
        <v>0</v>
      </c>
      <c r="X28" s="25">
        <f t="shared" si="6"/>
        <v>0</v>
      </c>
      <c r="Y28" s="25">
        <f t="shared" si="6"/>
        <v>0</v>
      </c>
      <c r="Z28" s="25">
        <f t="shared" si="6"/>
        <v>0</v>
      </c>
      <c r="AA28" s="25">
        <f t="shared" si="6"/>
        <v>0</v>
      </c>
      <c r="AB28" s="28">
        <f t="shared" si="6"/>
        <v>72</v>
      </c>
      <c r="AC28" s="28">
        <f t="shared" si="6"/>
        <v>12</v>
      </c>
      <c r="AD28" s="28">
        <f t="shared" si="6"/>
        <v>17</v>
      </c>
      <c r="AE28" s="28">
        <f t="shared" si="6"/>
        <v>26</v>
      </c>
      <c r="AF28" s="28">
        <f t="shared" si="6"/>
        <v>17</v>
      </c>
    </row>
    <row r="29" spans="1:32" ht="12.75">
      <c r="A29" s="8" t="s">
        <v>30</v>
      </c>
      <c r="B29" s="10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</row>
    <row r="30" spans="1:32" ht="12.75">
      <c r="A30" s="8" t="s">
        <v>31</v>
      </c>
      <c r="B30" s="10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</row>
    <row r="31" spans="1:32" ht="12.75">
      <c r="A31" s="8" t="s">
        <v>62</v>
      </c>
      <c r="B31" s="10">
        <v>202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>
        <v>5.1</v>
      </c>
      <c r="S31" s="25">
        <f>R31/4</f>
        <v>1.275</v>
      </c>
      <c r="T31" s="25">
        <f>R31/4</f>
        <v>1.275</v>
      </c>
      <c r="U31" s="25">
        <f>R31/4</f>
        <v>1.275</v>
      </c>
      <c r="V31" s="25">
        <f>R31-S31-T31-U31</f>
        <v>1.275</v>
      </c>
      <c r="W31" s="25"/>
      <c r="X31" s="25"/>
      <c r="Y31" s="25"/>
      <c r="Z31" s="25"/>
      <c r="AA31" s="25"/>
      <c r="AB31" s="29">
        <v>72</v>
      </c>
      <c r="AC31" s="11">
        <v>12</v>
      </c>
      <c r="AD31" s="11">
        <v>17</v>
      </c>
      <c r="AE31" s="11">
        <v>26</v>
      </c>
      <c r="AF31" s="11">
        <f>AB31-AC31-AD31-AE31</f>
        <v>17</v>
      </c>
    </row>
    <row r="32" spans="1:32" ht="15.75" customHeight="1">
      <c r="A32" s="17" t="s">
        <v>63</v>
      </c>
      <c r="B32" s="18">
        <v>260</v>
      </c>
      <c r="C32" s="24">
        <f>C33+C34</f>
        <v>0</v>
      </c>
      <c r="D32" s="24">
        <f>D33+D34</f>
        <v>0</v>
      </c>
      <c r="E32" s="24">
        <f>E33+E34</f>
        <v>0</v>
      </c>
      <c r="F32" s="24">
        <f>F33+F34</f>
        <v>0</v>
      </c>
      <c r="G32" s="24">
        <f>G33+G34</f>
        <v>0</v>
      </c>
      <c r="H32" s="24">
        <f aca="true" t="shared" si="7" ref="H32:AF32">H33+H34</f>
        <v>0</v>
      </c>
      <c r="I32" s="24">
        <f t="shared" si="7"/>
        <v>0</v>
      </c>
      <c r="J32" s="24">
        <f t="shared" si="7"/>
        <v>0</v>
      </c>
      <c r="K32" s="24">
        <f t="shared" si="7"/>
        <v>0</v>
      </c>
      <c r="L32" s="24">
        <f t="shared" si="7"/>
        <v>0</v>
      </c>
      <c r="M32" s="24">
        <f t="shared" si="7"/>
        <v>0</v>
      </c>
      <c r="N32" s="24">
        <f t="shared" si="7"/>
        <v>0</v>
      </c>
      <c r="O32" s="24">
        <f t="shared" si="7"/>
        <v>0</v>
      </c>
      <c r="P32" s="24">
        <f t="shared" si="7"/>
        <v>0</v>
      </c>
      <c r="Q32" s="24">
        <f t="shared" si="7"/>
        <v>0</v>
      </c>
      <c r="R32" s="24">
        <f t="shared" si="7"/>
        <v>0</v>
      </c>
      <c r="S32" s="24">
        <f t="shared" si="7"/>
        <v>0</v>
      </c>
      <c r="T32" s="24">
        <f t="shared" si="7"/>
        <v>0</v>
      </c>
      <c r="U32" s="24">
        <f t="shared" si="7"/>
        <v>0</v>
      </c>
      <c r="V32" s="24">
        <f t="shared" si="7"/>
        <v>0</v>
      </c>
      <c r="W32" s="24">
        <f t="shared" si="7"/>
        <v>0</v>
      </c>
      <c r="X32" s="24">
        <f t="shared" si="7"/>
        <v>0</v>
      </c>
      <c r="Y32" s="24">
        <f t="shared" si="7"/>
        <v>0</v>
      </c>
      <c r="Z32" s="24">
        <f t="shared" si="7"/>
        <v>0</v>
      </c>
      <c r="AA32" s="24">
        <f t="shared" si="7"/>
        <v>0</v>
      </c>
      <c r="AB32" s="24">
        <f t="shared" si="7"/>
        <v>0</v>
      </c>
      <c r="AC32" s="24">
        <f t="shared" si="7"/>
        <v>0</v>
      </c>
      <c r="AD32" s="24">
        <f t="shared" si="7"/>
        <v>0</v>
      </c>
      <c r="AE32" s="24">
        <f t="shared" si="7"/>
        <v>0</v>
      </c>
      <c r="AF32" s="24">
        <f t="shared" si="7"/>
        <v>0</v>
      </c>
    </row>
    <row r="33" spans="1:32" ht="0.75" customHeight="1" hidden="1">
      <c r="A33" s="8" t="s">
        <v>64</v>
      </c>
      <c r="B33" s="10">
        <v>261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</row>
    <row r="34" spans="1:32" ht="22.5" hidden="1">
      <c r="A34" s="8" t="s">
        <v>65</v>
      </c>
      <c r="B34" s="10">
        <v>262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</row>
    <row r="35" spans="1:32" ht="12.75">
      <c r="A35" s="17" t="s">
        <v>33</v>
      </c>
      <c r="B35" s="18">
        <v>290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>
        <f>AB36</f>
        <v>107</v>
      </c>
      <c r="AC35" s="24">
        <f>AC36</f>
        <v>19</v>
      </c>
      <c r="AD35" s="24">
        <f>AD36</f>
        <v>25</v>
      </c>
      <c r="AE35" s="24">
        <f>AE36</f>
        <v>28</v>
      </c>
      <c r="AF35" s="24">
        <f>AF36</f>
        <v>35</v>
      </c>
    </row>
    <row r="36" spans="1:32" ht="12.75">
      <c r="A36" s="15" t="s">
        <v>66</v>
      </c>
      <c r="B36" s="16">
        <v>300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6">
        <v>107</v>
      </c>
      <c r="AC36" s="11">
        <v>19</v>
      </c>
      <c r="AD36" s="11">
        <v>25</v>
      </c>
      <c r="AE36" s="11">
        <v>28</v>
      </c>
      <c r="AF36" s="11">
        <f>AB36-AC36-AD36-AE36</f>
        <v>35</v>
      </c>
    </row>
    <row r="37" spans="1:32" ht="12.75">
      <c r="A37" s="15" t="s">
        <v>67</v>
      </c>
      <c r="B37" s="16">
        <v>301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11"/>
      <c r="AD37" s="11"/>
      <c r="AE37" s="11"/>
      <c r="AF37" s="11"/>
    </row>
    <row r="38" spans="1:32" ht="22.5">
      <c r="A38" s="17" t="s">
        <v>36</v>
      </c>
      <c r="B38" s="18">
        <v>300</v>
      </c>
      <c r="C38" s="24">
        <f>C39+C43</f>
        <v>0</v>
      </c>
      <c r="D38" s="24">
        <f>D39+D43</f>
        <v>0</v>
      </c>
      <c r="E38" s="24">
        <f>E39+E43</f>
        <v>0</v>
      </c>
      <c r="F38" s="24">
        <f>F39+F43</f>
        <v>0</v>
      </c>
      <c r="G38" s="24">
        <f>G39+G43</f>
        <v>0</v>
      </c>
      <c r="H38" s="24">
        <f aca="true" t="shared" si="8" ref="H38:AF38">H39+H43</f>
        <v>351.4</v>
      </c>
      <c r="I38" s="24">
        <f t="shared" si="8"/>
        <v>87.85</v>
      </c>
      <c r="J38" s="24">
        <f t="shared" si="8"/>
        <v>87.85</v>
      </c>
      <c r="K38" s="24">
        <f t="shared" si="8"/>
        <v>87.85</v>
      </c>
      <c r="L38" s="24">
        <f t="shared" si="8"/>
        <v>87.84999999999997</v>
      </c>
      <c r="M38" s="24">
        <f t="shared" si="8"/>
        <v>0</v>
      </c>
      <c r="N38" s="24">
        <f t="shared" si="8"/>
        <v>0</v>
      </c>
      <c r="O38" s="24">
        <f t="shared" si="8"/>
        <v>0</v>
      </c>
      <c r="P38" s="24">
        <f t="shared" si="8"/>
        <v>0</v>
      </c>
      <c r="Q38" s="24">
        <f t="shared" si="8"/>
        <v>0</v>
      </c>
      <c r="R38" s="24">
        <f t="shared" si="8"/>
        <v>0</v>
      </c>
      <c r="S38" s="24">
        <f t="shared" si="8"/>
        <v>0</v>
      </c>
      <c r="T38" s="24">
        <f t="shared" si="8"/>
        <v>0</v>
      </c>
      <c r="U38" s="24">
        <f t="shared" si="8"/>
        <v>0</v>
      </c>
      <c r="V38" s="24">
        <f t="shared" si="8"/>
        <v>0</v>
      </c>
      <c r="W38" s="24">
        <f t="shared" si="8"/>
        <v>0</v>
      </c>
      <c r="X38" s="24">
        <f t="shared" si="8"/>
        <v>0</v>
      </c>
      <c r="Y38" s="24">
        <f t="shared" si="8"/>
        <v>0</v>
      </c>
      <c r="Z38" s="24">
        <f t="shared" si="8"/>
        <v>0</v>
      </c>
      <c r="AA38" s="24">
        <f t="shared" si="8"/>
        <v>0</v>
      </c>
      <c r="AB38" s="24">
        <f t="shared" si="8"/>
        <v>524.71</v>
      </c>
      <c r="AC38" s="24">
        <f t="shared" si="8"/>
        <v>99</v>
      </c>
      <c r="AD38" s="24">
        <f t="shared" si="8"/>
        <v>125</v>
      </c>
      <c r="AE38" s="24">
        <f t="shared" si="8"/>
        <v>141</v>
      </c>
      <c r="AF38" s="24">
        <f t="shared" si="8"/>
        <v>159.70999999999998</v>
      </c>
    </row>
    <row r="39" spans="1:32" ht="12.75">
      <c r="A39" s="8" t="s">
        <v>37</v>
      </c>
      <c r="B39" s="10">
        <v>310</v>
      </c>
      <c r="C39" s="25">
        <f>C40+C41+C42</f>
        <v>0</v>
      </c>
      <c r="D39" s="25">
        <f>D40+D41+D42</f>
        <v>0</v>
      </c>
      <c r="E39" s="25">
        <f>E40+E41+E42</f>
        <v>0</v>
      </c>
      <c r="F39" s="25">
        <f>F40+F41+F42</f>
        <v>0</v>
      </c>
      <c r="G39" s="25">
        <f>G40+G41+G42</f>
        <v>0</v>
      </c>
      <c r="H39" s="25">
        <f aca="true" t="shared" si="9" ref="H39:AF39">H40+H41+H42</f>
        <v>0</v>
      </c>
      <c r="I39" s="25">
        <f t="shared" si="9"/>
        <v>0</v>
      </c>
      <c r="J39" s="25">
        <f t="shared" si="9"/>
        <v>0</v>
      </c>
      <c r="K39" s="25">
        <f t="shared" si="9"/>
        <v>0</v>
      </c>
      <c r="L39" s="25">
        <f t="shared" si="9"/>
        <v>0</v>
      </c>
      <c r="M39" s="25">
        <f t="shared" si="9"/>
        <v>0</v>
      </c>
      <c r="N39" s="25">
        <f t="shared" si="9"/>
        <v>0</v>
      </c>
      <c r="O39" s="25">
        <f t="shared" si="9"/>
        <v>0</v>
      </c>
      <c r="P39" s="25">
        <f t="shared" si="9"/>
        <v>0</v>
      </c>
      <c r="Q39" s="25">
        <f t="shared" si="9"/>
        <v>0</v>
      </c>
      <c r="R39" s="25">
        <f t="shared" si="9"/>
        <v>0</v>
      </c>
      <c r="S39" s="25">
        <f t="shared" si="9"/>
        <v>0</v>
      </c>
      <c r="T39" s="25">
        <f t="shared" si="9"/>
        <v>0</v>
      </c>
      <c r="U39" s="25">
        <f t="shared" si="9"/>
        <v>0</v>
      </c>
      <c r="V39" s="25">
        <f t="shared" si="9"/>
        <v>0</v>
      </c>
      <c r="W39" s="25">
        <f t="shared" si="9"/>
        <v>0</v>
      </c>
      <c r="X39" s="25">
        <f t="shared" si="9"/>
        <v>0</v>
      </c>
      <c r="Y39" s="25">
        <f t="shared" si="9"/>
        <v>0</v>
      </c>
      <c r="Z39" s="25">
        <f t="shared" si="9"/>
        <v>0</v>
      </c>
      <c r="AA39" s="25">
        <f t="shared" si="9"/>
        <v>0</v>
      </c>
      <c r="AB39" s="25">
        <f t="shared" si="9"/>
        <v>0</v>
      </c>
      <c r="AC39" s="25">
        <f t="shared" si="9"/>
        <v>0</v>
      </c>
      <c r="AD39" s="25">
        <f t="shared" si="9"/>
        <v>0</v>
      </c>
      <c r="AE39" s="25">
        <f t="shared" si="9"/>
        <v>0</v>
      </c>
      <c r="AF39" s="25">
        <f t="shared" si="9"/>
        <v>0</v>
      </c>
    </row>
    <row r="40" spans="1:32" ht="12.75">
      <c r="A40" s="8" t="s">
        <v>68</v>
      </c>
      <c r="B40" s="10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</row>
    <row r="41" spans="1:32" ht="12.75">
      <c r="A41" s="8" t="s">
        <v>69</v>
      </c>
      <c r="B41" s="10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</row>
    <row r="42" spans="1:32" ht="22.5">
      <c r="A42" s="8" t="s">
        <v>38</v>
      </c>
      <c r="B42" s="10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</row>
    <row r="43" spans="1:32" ht="22.5">
      <c r="A43" s="8" t="s">
        <v>39</v>
      </c>
      <c r="B43" s="10">
        <v>340</v>
      </c>
      <c r="C43" s="25">
        <f>C44+C45+C46+C47</f>
        <v>0</v>
      </c>
      <c r="D43" s="25">
        <f>D44+D45+D46+D47</f>
        <v>0</v>
      </c>
      <c r="E43" s="25">
        <f>E44+E45+E46+E47</f>
        <v>0</v>
      </c>
      <c r="F43" s="25">
        <f>F44+F45+F46+F47</f>
        <v>0</v>
      </c>
      <c r="G43" s="25">
        <f>G44+G45+G46+G47</f>
        <v>0</v>
      </c>
      <c r="H43" s="25">
        <f aca="true" t="shared" si="10" ref="H43:AA43">H44+H45+H46+H47</f>
        <v>351.4</v>
      </c>
      <c r="I43" s="25">
        <f t="shared" si="10"/>
        <v>87.85</v>
      </c>
      <c r="J43" s="25">
        <f t="shared" si="10"/>
        <v>87.85</v>
      </c>
      <c r="K43" s="25">
        <f t="shared" si="10"/>
        <v>87.85</v>
      </c>
      <c r="L43" s="25">
        <f t="shared" si="10"/>
        <v>87.84999999999997</v>
      </c>
      <c r="M43" s="25">
        <f t="shared" si="10"/>
        <v>0</v>
      </c>
      <c r="N43" s="25">
        <f t="shared" si="10"/>
        <v>0</v>
      </c>
      <c r="O43" s="25">
        <f t="shared" si="10"/>
        <v>0</v>
      </c>
      <c r="P43" s="25">
        <f t="shared" si="10"/>
        <v>0</v>
      </c>
      <c r="Q43" s="25">
        <f t="shared" si="10"/>
        <v>0</v>
      </c>
      <c r="R43" s="25">
        <f t="shared" si="10"/>
        <v>0</v>
      </c>
      <c r="S43" s="25">
        <f t="shared" si="10"/>
        <v>0</v>
      </c>
      <c r="T43" s="25">
        <f t="shared" si="10"/>
        <v>0</v>
      </c>
      <c r="U43" s="25">
        <f t="shared" si="10"/>
        <v>0</v>
      </c>
      <c r="V43" s="25">
        <f t="shared" si="10"/>
        <v>0</v>
      </c>
      <c r="W43" s="25">
        <f t="shared" si="10"/>
        <v>0</v>
      </c>
      <c r="X43" s="25">
        <f t="shared" si="10"/>
        <v>0</v>
      </c>
      <c r="Y43" s="25">
        <f t="shared" si="10"/>
        <v>0</v>
      </c>
      <c r="Z43" s="25">
        <f t="shared" si="10"/>
        <v>0</v>
      </c>
      <c r="AA43" s="25">
        <f t="shared" si="10"/>
        <v>0</v>
      </c>
      <c r="AB43" s="28">
        <f>AB44+AB45+AB46+AB47+AB48</f>
        <v>524.71</v>
      </c>
      <c r="AC43" s="28">
        <f>AC44+AC45+AC46+AC47+AC48</f>
        <v>99</v>
      </c>
      <c r="AD43" s="28">
        <f>AD44+AD45+AD46+AD47+AD48</f>
        <v>125</v>
      </c>
      <c r="AE43" s="28">
        <f>AE44+AE45+AE46+AE47+AE48</f>
        <v>141</v>
      </c>
      <c r="AF43" s="28">
        <f>AF44+AF45+AF46+AF47+AF48</f>
        <v>159.70999999999998</v>
      </c>
    </row>
    <row r="44" spans="1:32" ht="12.75">
      <c r="A44" s="8" t="s">
        <v>70</v>
      </c>
      <c r="B44" s="10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</row>
    <row r="45" spans="1:32" ht="12.75">
      <c r="A45" s="8" t="s">
        <v>41</v>
      </c>
      <c r="B45" s="10">
        <v>404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>
        <f>311.44+9.27</f>
        <v>320.71</v>
      </c>
      <c r="AC45" s="11">
        <v>58</v>
      </c>
      <c r="AD45" s="11">
        <v>75</v>
      </c>
      <c r="AE45" s="11">
        <v>85</v>
      </c>
      <c r="AF45" s="11">
        <f>AB45-AC45-AD45-AE45</f>
        <v>102.70999999999998</v>
      </c>
    </row>
    <row r="46" spans="1:32" ht="12.75">
      <c r="A46" s="8" t="s">
        <v>71</v>
      </c>
      <c r="B46" s="10">
        <v>400</v>
      </c>
      <c r="C46" s="25"/>
      <c r="D46" s="25"/>
      <c r="E46" s="25"/>
      <c r="F46" s="25"/>
      <c r="G46" s="25"/>
      <c r="H46" s="25">
        <v>351.4</v>
      </c>
      <c r="I46" s="25">
        <f>H46/4</f>
        <v>87.85</v>
      </c>
      <c r="J46" s="25">
        <f>H46/4</f>
        <v>87.85</v>
      </c>
      <c r="K46" s="25">
        <f>H46/4</f>
        <v>87.85</v>
      </c>
      <c r="L46" s="25">
        <f>H46-I46-J46-K46</f>
        <v>87.84999999999997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>
        <v>174</v>
      </c>
      <c r="AC46" s="11">
        <v>31</v>
      </c>
      <c r="AD46" s="11">
        <v>40</v>
      </c>
      <c r="AE46" s="11">
        <v>53</v>
      </c>
      <c r="AF46" s="11">
        <f>AB46-AC46-AD46-AE46</f>
        <v>50</v>
      </c>
    </row>
    <row r="47" spans="1:32" ht="12.75">
      <c r="A47" s="8" t="s">
        <v>42</v>
      </c>
      <c r="B47" s="10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>
        <f>AB47*0.232</f>
        <v>0</v>
      </c>
      <c r="AD47" s="25">
        <f>AB47*0.254</f>
        <v>0</v>
      </c>
      <c r="AE47" s="25">
        <f>AB47*0.24</f>
        <v>0</v>
      </c>
      <c r="AF47" s="25">
        <f>AB47-AC47-AD47-AE47</f>
        <v>0</v>
      </c>
    </row>
    <row r="48" spans="1:32" ht="12.75">
      <c r="A48" s="8" t="s">
        <v>72</v>
      </c>
      <c r="B48" s="10" t="s">
        <v>73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>
        <v>30</v>
      </c>
      <c r="AC48" s="11">
        <v>10</v>
      </c>
      <c r="AD48" s="11">
        <v>10</v>
      </c>
      <c r="AE48" s="11">
        <v>3</v>
      </c>
      <c r="AF48" s="11">
        <f>AB48-AC48-AD48-AE48</f>
        <v>7</v>
      </c>
    </row>
    <row r="49" spans="1:32" ht="12.75">
      <c r="A49" s="21" t="s">
        <v>43</v>
      </c>
      <c r="B49" s="21"/>
      <c r="C49" s="24">
        <f>C9+C15+C32+C38+C35</f>
        <v>481.01</v>
      </c>
      <c r="D49" s="24">
        <f>D9+D15+D32+D38+D35</f>
        <v>120.2525</v>
      </c>
      <c r="E49" s="24">
        <f>E9+E15+E32+E38+E35</f>
        <v>120.2525</v>
      </c>
      <c r="F49" s="24">
        <f>F9+F15+F32+F38+F35</f>
        <v>120.2525</v>
      </c>
      <c r="G49" s="24">
        <f>G9+G15+G32+G38+G35</f>
        <v>120.25250000000003</v>
      </c>
      <c r="H49" s="24">
        <f aca="true" t="shared" si="11" ref="H49:AF49">H9+H15+H32+H38+H35</f>
        <v>351.4</v>
      </c>
      <c r="I49" s="24">
        <f t="shared" si="11"/>
        <v>87.85</v>
      </c>
      <c r="J49" s="24">
        <f t="shared" si="11"/>
        <v>87.85</v>
      </c>
      <c r="K49" s="24">
        <f t="shared" si="11"/>
        <v>87.85</v>
      </c>
      <c r="L49" s="24">
        <f t="shared" si="11"/>
        <v>87.84999999999997</v>
      </c>
      <c r="M49" s="24">
        <f t="shared" si="11"/>
        <v>294</v>
      </c>
      <c r="N49" s="24">
        <f t="shared" si="11"/>
        <v>73.5</v>
      </c>
      <c r="O49" s="24">
        <f t="shared" si="11"/>
        <v>73.5</v>
      </c>
      <c r="P49" s="24">
        <f t="shared" si="11"/>
        <v>73.5</v>
      </c>
      <c r="Q49" s="24">
        <f t="shared" si="11"/>
        <v>73.5</v>
      </c>
      <c r="R49" s="24">
        <f t="shared" si="11"/>
        <v>5.1</v>
      </c>
      <c r="S49" s="24">
        <f t="shared" si="11"/>
        <v>1.275</v>
      </c>
      <c r="T49" s="24">
        <f t="shared" si="11"/>
        <v>1.275</v>
      </c>
      <c r="U49" s="24">
        <f t="shared" si="11"/>
        <v>1.275</v>
      </c>
      <c r="V49" s="24">
        <f t="shared" si="11"/>
        <v>1.275</v>
      </c>
      <c r="W49" s="24">
        <f t="shared" si="11"/>
        <v>21.042</v>
      </c>
      <c r="X49" s="24">
        <f t="shared" si="11"/>
        <v>5.2605</v>
      </c>
      <c r="Y49" s="24">
        <f t="shared" si="11"/>
        <v>5.2605</v>
      </c>
      <c r="Z49" s="24">
        <f t="shared" si="11"/>
        <v>5.2605</v>
      </c>
      <c r="AA49" s="24">
        <f t="shared" si="11"/>
        <v>5.2605</v>
      </c>
      <c r="AB49" s="24">
        <f t="shared" si="11"/>
        <v>2898.15</v>
      </c>
      <c r="AC49" s="24">
        <f t="shared" si="11"/>
        <v>515</v>
      </c>
      <c r="AD49" s="24">
        <f t="shared" si="11"/>
        <v>682.4965</v>
      </c>
      <c r="AE49" s="24">
        <f t="shared" si="11"/>
        <v>782</v>
      </c>
      <c r="AF49" s="24">
        <f t="shared" si="11"/>
        <v>918.6535000000001</v>
      </c>
    </row>
  </sheetData>
  <sheetProtection/>
  <mergeCells count="9">
    <mergeCell ref="A5:A8"/>
    <mergeCell ref="B5:B8"/>
    <mergeCell ref="C5:AF6"/>
    <mergeCell ref="C7:G7"/>
    <mergeCell ref="H7:L7"/>
    <mergeCell ref="M7:Q7"/>
    <mergeCell ref="R7:V7"/>
    <mergeCell ref="W7:AA7"/>
    <mergeCell ref="AB7:AF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teacher</cp:lastModifiedBy>
  <dcterms:created xsi:type="dcterms:W3CDTF">2012-04-02T04:04:42Z</dcterms:created>
  <dcterms:modified xsi:type="dcterms:W3CDTF">2013-07-03T05:46:54Z</dcterms:modified>
  <cp:category/>
  <cp:version/>
  <cp:contentType/>
  <cp:contentStatus/>
</cp:coreProperties>
</file>