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11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<sst xmlns="http://schemas.openxmlformats.org/spreadsheetml/2006/main" count="70" uniqueCount="60">
  <si>
    <t>Утверждаю: _______________</t>
  </si>
  <si>
    <t>Начальник отдела образования</t>
  </si>
  <si>
    <t xml:space="preserve">Кассовый план  МУ Отдел образования  на 2014 год      </t>
  </si>
  <si>
    <t>Л.Ю. Кобелева</t>
  </si>
  <si>
    <t>Наименование показателя</t>
  </si>
  <si>
    <t>код показателя</t>
  </si>
  <si>
    <t>Остроленская СОШ</t>
  </si>
  <si>
    <t>Субсидии на оплату Т Э Р                         (0702 4219968  001 223)</t>
  </si>
  <si>
    <t>Субсидия на питание                                                 (0702 4219959 001 340 684)</t>
  </si>
  <si>
    <t>местный бюбжет общ. школ и веч. Школ (0702 4219900 001 000)</t>
  </si>
  <si>
    <t>год</t>
  </si>
  <si>
    <t>1 кв</t>
  </si>
  <si>
    <t>2 кв</t>
  </si>
  <si>
    <t>3 кв</t>
  </si>
  <si>
    <t>4 кв</t>
  </si>
  <si>
    <t>Оплата труда и начисления на оплату труда</t>
  </si>
  <si>
    <t xml:space="preserve">  Заработная плата</t>
  </si>
  <si>
    <t xml:space="preserve">  Прочие выплаты</t>
  </si>
  <si>
    <t xml:space="preserve">    методлитература</t>
  </si>
  <si>
    <t xml:space="preserve">    коммандировочные-суточные</t>
  </si>
  <si>
    <t>Начисления на оплату труда</t>
  </si>
  <si>
    <t>Приобретение услуг</t>
  </si>
  <si>
    <t xml:space="preserve">   Услуги связи</t>
  </si>
  <si>
    <t xml:space="preserve">   Транспортные услуги</t>
  </si>
  <si>
    <t xml:space="preserve">      транспортные услуги</t>
  </si>
  <si>
    <t xml:space="preserve">     коммандировочные-проезд</t>
  </si>
  <si>
    <t xml:space="preserve">  Коммунальные услуги</t>
  </si>
  <si>
    <t xml:space="preserve">    оплата за котельно-печное отопление</t>
  </si>
  <si>
    <t xml:space="preserve">    оплата за освещение помещений</t>
  </si>
  <si>
    <t xml:space="preserve">    оплата за водоснабжение</t>
  </si>
  <si>
    <t>Аренда оборудования</t>
  </si>
  <si>
    <t xml:space="preserve"> Услуги по содержанию имущества</t>
  </si>
  <si>
    <t xml:space="preserve">   оплата содержания помещений-сэс,жкх</t>
  </si>
  <si>
    <t xml:space="preserve">   оплата текущего ремонта оборудования и инвентаря</t>
  </si>
  <si>
    <t xml:space="preserve">   оплата текущего ремонта зданий и помещений</t>
  </si>
  <si>
    <t xml:space="preserve"> Прочие услуги</t>
  </si>
  <si>
    <t xml:space="preserve">    коммандировочные-проживание</t>
  </si>
  <si>
    <t xml:space="preserve">    подписка</t>
  </si>
  <si>
    <t xml:space="preserve">    прочие организации</t>
  </si>
  <si>
    <t xml:space="preserve">  Социальное обеспечение</t>
  </si>
  <si>
    <t xml:space="preserve">    Пособия по соц. Страхованию населения</t>
  </si>
  <si>
    <t xml:space="preserve">    Пособия по социальной помощи населению-опека</t>
  </si>
  <si>
    <t>Прочие расходы</t>
  </si>
  <si>
    <t xml:space="preserve">    налог на имущество</t>
  </si>
  <si>
    <t xml:space="preserve">    налог транспортный</t>
  </si>
  <si>
    <t xml:space="preserve">    мероприятия</t>
  </si>
  <si>
    <t xml:space="preserve">  Прочие </t>
  </si>
  <si>
    <t>Поступление нефинансовых активов</t>
  </si>
  <si>
    <t xml:space="preserve">   Увеличение стоимости осн. ср-в</t>
  </si>
  <si>
    <t xml:space="preserve">      мягкий инвентарь</t>
  </si>
  <si>
    <t xml:space="preserve">     мбп</t>
  </si>
  <si>
    <t xml:space="preserve">     приобретение основных средств</t>
  </si>
  <si>
    <t xml:space="preserve">  Увеличение стоимости материальных запасов</t>
  </si>
  <si>
    <t>печное топливо</t>
  </si>
  <si>
    <t xml:space="preserve">     гсм</t>
  </si>
  <si>
    <t>продукты питания</t>
  </si>
  <si>
    <t xml:space="preserve">    канцтовары, материалы</t>
  </si>
  <si>
    <t xml:space="preserve">                                 Внебюджет</t>
  </si>
  <si>
    <t>340. 2</t>
  </si>
  <si>
    <t>Всего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</si>
</sst>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textRotation="90" wrapText="1"/>
    </xf>
    <xf numFmtId="0" fontId="0" fillId="0" borderId="12" xfId="0" applyBorder="1" applyAlignment="1">
      <alignment horizontal="center" textRotation="90" wrapText="1"/>
    </xf>
    <xf numFmtId="0" fontId="0" fillId="0" borderId="13" xfId="0" applyBorder="1" applyAlignment="1">
      <alignment horizontal="center" textRotation="90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3" fillId="33" borderId="19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1" max="1" width="39.375" style="0" customWidth="1"/>
    <col min="8" max="8" width="6.25390625" style="0" customWidth="1"/>
    <col min="9" max="9" width="5.875" style="0" customWidth="1"/>
    <col min="10" max="10" width="7.25390625" style="0" customWidth="1"/>
    <col min="11" max="11" width="6.75390625" style="0" customWidth="1"/>
    <col min="12" max="12" width="7.00390625" style="0" customWidth="1"/>
  </cols>
  <sheetData>
    <row r="1" spans="13:16" ht="14.25">
      <c r="M1" s="1" t="s">
        <v>0</v>
      </c>
      <c r="N1" s="1"/>
      <c r="O1" s="1"/>
      <c r="P1" s="1"/>
    </row>
    <row r="2" spans="13:16" ht="14.25">
      <c r="M2" s="1"/>
      <c r="N2" s="1"/>
      <c r="O2" s="1"/>
      <c r="P2" s="1"/>
    </row>
    <row r="3" spans="13:16" ht="14.25">
      <c r="M3" s="1" t="s">
        <v>1</v>
      </c>
      <c r="N3" s="1"/>
      <c r="O3" s="1"/>
      <c r="P3" s="1"/>
    </row>
    <row r="4" spans="1:16" ht="14.25">
      <c r="A4" s="2" t="s">
        <v>2</v>
      </c>
      <c r="M4" s="1" t="s">
        <v>3</v>
      </c>
      <c r="N4" s="1"/>
      <c r="O4" s="1"/>
      <c r="P4" s="1"/>
    </row>
    <row r="5" spans="1:17" ht="12.75">
      <c r="A5" s="16" t="s">
        <v>4</v>
      </c>
      <c r="B5" s="19" t="s">
        <v>5</v>
      </c>
      <c r="C5" s="22" t="s">
        <v>6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</row>
    <row r="6" spans="1:17" ht="12.75">
      <c r="A6" s="17"/>
      <c r="B6" s="2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5"/>
    </row>
    <row r="7" spans="1:17" ht="28.5" customHeight="1">
      <c r="A7" s="17"/>
      <c r="B7" s="20"/>
      <c r="C7" s="26" t="s">
        <v>7</v>
      </c>
      <c r="D7" s="27"/>
      <c r="E7" s="27"/>
      <c r="F7" s="27"/>
      <c r="G7" s="28"/>
      <c r="H7" s="29" t="s">
        <v>8</v>
      </c>
      <c r="I7" s="29"/>
      <c r="J7" s="29"/>
      <c r="K7" s="29"/>
      <c r="L7" s="29"/>
      <c r="M7" s="29" t="s">
        <v>9</v>
      </c>
      <c r="N7" s="29"/>
      <c r="O7" s="29"/>
      <c r="P7" s="29"/>
      <c r="Q7" s="29"/>
    </row>
    <row r="8" spans="1:17" ht="21" customHeight="1">
      <c r="A8" s="18"/>
      <c r="B8" s="21"/>
      <c r="C8" s="3" t="s">
        <v>10</v>
      </c>
      <c r="D8" s="3" t="s">
        <v>11</v>
      </c>
      <c r="E8" s="3" t="s">
        <v>12</v>
      </c>
      <c r="F8" s="3" t="s">
        <v>13</v>
      </c>
      <c r="G8" s="3" t="s">
        <v>14</v>
      </c>
      <c r="H8" s="3" t="s">
        <v>10</v>
      </c>
      <c r="I8" s="3" t="s">
        <v>11</v>
      </c>
      <c r="J8" s="3" t="s">
        <v>12</v>
      </c>
      <c r="K8" s="3" t="s">
        <v>13</v>
      </c>
      <c r="L8" s="3" t="s">
        <v>14</v>
      </c>
      <c r="M8" s="3" t="s">
        <v>10</v>
      </c>
      <c r="N8" s="3" t="s">
        <v>11</v>
      </c>
      <c r="O8" s="3" t="s">
        <v>12</v>
      </c>
      <c r="P8" s="3" t="s">
        <v>13</v>
      </c>
      <c r="Q8" s="3" t="s">
        <v>14</v>
      </c>
    </row>
    <row r="9" spans="1:17" ht="12.75">
      <c r="A9" s="4" t="s">
        <v>15</v>
      </c>
      <c r="B9" s="5">
        <v>210</v>
      </c>
      <c r="C9" s="6">
        <f>C10+C12+C16</f>
        <v>0</v>
      </c>
      <c r="D9" s="6">
        <f>D10+D12+D16</f>
        <v>0</v>
      </c>
      <c r="E9" s="6">
        <f>E10+E12+E16</f>
        <v>0</v>
      </c>
      <c r="F9" s="6">
        <f>F10+F12+F16</f>
        <v>0</v>
      </c>
      <c r="G9" s="6">
        <f>G10+G12+G16</f>
        <v>0</v>
      </c>
      <c r="H9" s="6">
        <f aca="true" t="shared" si="0" ref="H9:Q9">H10+H12+H16</f>
        <v>0</v>
      </c>
      <c r="I9" s="6">
        <f t="shared" si="0"/>
        <v>0</v>
      </c>
      <c r="J9" s="6">
        <f t="shared" si="0"/>
        <v>0</v>
      </c>
      <c r="K9" s="6">
        <f t="shared" si="0"/>
        <v>0</v>
      </c>
      <c r="L9" s="6">
        <f t="shared" si="0"/>
        <v>0</v>
      </c>
      <c r="M9" s="6">
        <f t="shared" si="0"/>
        <v>2461.3</v>
      </c>
      <c r="N9" s="6">
        <f t="shared" si="0"/>
        <v>615.325</v>
      </c>
      <c r="O9" s="6">
        <f t="shared" si="0"/>
        <v>615.325</v>
      </c>
      <c r="P9" s="6">
        <f t="shared" si="0"/>
        <v>615.325</v>
      </c>
      <c r="Q9" s="6">
        <f t="shared" si="0"/>
        <v>615.3250000000002</v>
      </c>
    </row>
    <row r="10" spans="1:17" ht="12.75">
      <c r="A10" s="7" t="s">
        <v>16</v>
      </c>
      <c r="B10" s="8">
        <v>211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>
        <v>1890.4</v>
      </c>
      <c r="N10" s="9">
        <f>M10/4</f>
        <v>472.6</v>
      </c>
      <c r="O10" s="9">
        <f>M10/4</f>
        <v>472.6</v>
      </c>
      <c r="P10" s="9">
        <f>M10/4</f>
        <v>472.6</v>
      </c>
      <c r="Q10" s="9">
        <f>M10-N10-O10-P10</f>
        <v>472.60000000000014</v>
      </c>
    </row>
    <row r="11" spans="1:17" ht="12.75">
      <c r="A11" s="7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2.75">
      <c r="A12" s="7" t="s">
        <v>17</v>
      </c>
      <c r="B12" s="8">
        <v>212</v>
      </c>
      <c r="C12" s="9">
        <f>C13+C14</f>
        <v>0</v>
      </c>
      <c r="D12" s="9">
        <f>D13+D14</f>
        <v>0</v>
      </c>
      <c r="E12" s="9">
        <f>E13+E14</f>
        <v>0</v>
      </c>
      <c r="F12" s="9">
        <f>F13+F14</f>
        <v>0</v>
      </c>
      <c r="G12" s="9">
        <f>G13+G14</f>
        <v>0</v>
      </c>
      <c r="H12" s="9">
        <f aca="true" t="shared" si="1" ref="H12:Q12">H13+H14</f>
        <v>0</v>
      </c>
      <c r="I12" s="9">
        <f t="shared" si="1"/>
        <v>0</v>
      </c>
      <c r="J12" s="9">
        <f t="shared" si="1"/>
        <v>0</v>
      </c>
      <c r="K12" s="9">
        <f t="shared" si="1"/>
        <v>0</v>
      </c>
      <c r="L12" s="9">
        <f t="shared" si="1"/>
        <v>0</v>
      </c>
      <c r="M12" s="9">
        <f t="shared" si="1"/>
        <v>0</v>
      </c>
      <c r="N12" s="9">
        <f t="shared" si="1"/>
        <v>0</v>
      </c>
      <c r="O12" s="9">
        <f t="shared" si="1"/>
        <v>0</v>
      </c>
      <c r="P12" s="9">
        <f t="shared" si="1"/>
        <v>0</v>
      </c>
      <c r="Q12" s="9">
        <f t="shared" si="1"/>
        <v>0</v>
      </c>
    </row>
    <row r="13" spans="1:17" ht="12.75">
      <c r="A13" s="7" t="s">
        <v>18</v>
      </c>
      <c r="B13" s="8">
        <v>100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2.75">
      <c r="A14" s="7" t="s">
        <v>19</v>
      </c>
      <c r="B14" s="8">
        <v>101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2.75">
      <c r="A15" s="7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>
      <c r="A16" s="7" t="s">
        <v>20</v>
      </c>
      <c r="B16" s="8">
        <v>213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>
        <v>570.9</v>
      </c>
      <c r="N16" s="9">
        <v>142.725</v>
      </c>
      <c r="O16" s="9">
        <v>142.725</v>
      </c>
      <c r="P16" s="9">
        <v>142.725</v>
      </c>
      <c r="Q16" s="9">
        <v>142.725</v>
      </c>
    </row>
    <row r="17" spans="1:17" ht="12.75">
      <c r="A17" s="7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.75">
      <c r="A18" s="4" t="s">
        <v>21</v>
      </c>
      <c r="B18" s="5">
        <v>220</v>
      </c>
      <c r="C18" s="6">
        <f>C19+C20+C24+C29+C34</f>
        <v>597.4000000000001</v>
      </c>
      <c r="D18" s="6">
        <f>D19+D20+D24+D29+D34</f>
        <v>149.35000000000002</v>
      </c>
      <c r="E18" s="6">
        <f>E19+E20+E24+E29+E34</f>
        <v>149.35000000000002</v>
      </c>
      <c r="F18" s="6">
        <f>F19+F20+F24+F29+F34</f>
        <v>149.35000000000002</v>
      </c>
      <c r="G18" s="6">
        <f>G19+G20+G24+G29+G34</f>
        <v>149.35000000000002</v>
      </c>
      <c r="H18" s="6">
        <f aca="true" t="shared" si="2" ref="H18:Q18">H19+H20+H24+H29+H34</f>
        <v>0</v>
      </c>
      <c r="I18" s="6">
        <f t="shared" si="2"/>
        <v>0</v>
      </c>
      <c r="J18" s="6">
        <f t="shared" si="2"/>
        <v>0</v>
      </c>
      <c r="K18" s="6">
        <f t="shared" si="2"/>
        <v>0</v>
      </c>
      <c r="L18" s="6">
        <f t="shared" si="2"/>
        <v>0</v>
      </c>
      <c r="M18" s="6">
        <f t="shared" si="2"/>
        <v>1980.9</v>
      </c>
      <c r="N18" s="6">
        <f t="shared" si="2"/>
        <v>425.6</v>
      </c>
      <c r="O18" s="6">
        <f t="shared" si="2"/>
        <v>436.3</v>
      </c>
      <c r="P18" s="6">
        <f t="shared" si="2"/>
        <v>415.9</v>
      </c>
      <c r="Q18" s="6">
        <f t="shared" si="2"/>
        <v>703.0999999999999</v>
      </c>
    </row>
    <row r="19" spans="1:17" ht="12.75">
      <c r="A19" s="7" t="s">
        <v>22</v>
      </c>
      <c r="B19" s="8">
        <v>221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>
        <v>23.6</v>
      </c>
      <c r="N19" s="9">
        <v>5</v>
      </c>
      <c r="O19" s="9">
        <v>5.2</v>
      </c>
      <c r="P19" s="9">
        <v>5</v>
      </c>
      <c r="Q19" s="9">
        <f>M19-N19-O19-P19</f>
        <v>8.400000000000002</v>
      </c>
    </row>
    <row r="20" spans="1:17" ht="12.75">
      <c r="A20" s="7" t="s">
        <v>23</v>
      </c>
      <c r="B20" s="8">
        <v>222</v>
      </c>
      <c r="C20" s="9">
        <f>C21+C22</f>
        <v>0</v>
      </c>
      <c r="D20" s="9">
        <f>D21+D22</f>
        <v>0</v>
      </c>
      <c r="E20" s="9">
        <f>E21+E22</f>
        <v>0</v>
      </c>
      <c r="F20" s="9">
        <f>F21+F22</f>
        <v>0</v>
      </c>
      <c r="G20" s="9">
        <f>G21+G22</f>
        <v>0</v>
      </c>
      <c r="H20" s="9">
        <f aca="true" t="shared" si="3" ref="H20:Q20">H21+H22</f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0</v>
      </c>
      <c r="P20" s="9">
        <f t="shared" si="3"/>
        <v>0</v>
      </c>
      <c r="Q20" s="9">
        <f t="shared" si="3"/>
        <v>0</v>
      </c>
    </row>
    <row r="21" spans="1:17" ht="12.75">
      <c r="A21" s="7" t="s">
        <v>24</v>
      </c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10"/>
      <c r="N21" s="10"/>
      <c r="O21" s="10"/>
      <c r="P21" s="10"/>
      <c r="Q21" s="10"/>
    </row>
    <row r="22" spans="1:17" ht="12.75">
      <c r="A22" s="7" t="s">
        <v>25</v>
      </c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10"/>
      <c r="N22" s="10"/>
      <c r="O22" s="10"/>
      <c r="P22" s="10"/>
      <c r="Q22" s="10"/>
    </row>
    <row r="23" spans="1:17" ht="12.75">
      <c r="A23" s="7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10"/>
      <c r="N23" s="10"/>
      <c r="O23" s="10"/>
      <c r="P23" s="10"/>
      <c r="Q23" s="10"/>
    </row>
    <row r="24" spans="1:17" ht="12.75">
      <c r="A24" s="7" t="s">
        <v>26</v>
      </c>
      <c r="B24" s="8">
        <v>223</v>
      </c>
      <c r="C24" s="9">
        <f>C25+C26+C27</f>
        <v>597.4000000000001</v>
      </c>
      <c r="D24" s="9">
        <f>D25+D26+D27</f>
        <v>149.35000000000002</v>
      </c>
      <c r="E24" s="9">
        <f>E25+E26+E27</f>
        <v>149.35000000000002</v>
      </c>
      <c r="F24" s="9">
        <f>F25+F26+F27</f>
        <v>149.35000000000002</v>
      </c>
      <c r="G24" s="9">
        <f>G25+G26+G27</f>
        <v>149.35000000000002</v>
      </c>
      <c r="H24" s="9">
        <f aca="true" t="shared" si="4" ref="H24:Q24">H25+H26+H27</f>
        <v>0</v>
      </c>
      <c r="I24" s="9">
        <f t="shared" si="4"/>
        <v>0</v>
      </c>
      <c r="J24" s="9">
        <f t="shared" si="4"/>
        <v>0</v>
      </c>
      <c r="K24" s="9">
        <f t="shared" si="4"/>
        <v>0</v>
      </c>
      <c r="L24" s="9">
        <f t="shared" si="4"/>
        <v>0</v>
      </c>
      <c r="M24" s="9">
        <f t="shared" si="4"/>
        <v>1837.5</v>
      </c>
      <c r="N24" s="9">
        <f t="shared" si="4"/>
        <v>395.1</v>
      </c>
      <c r="O24" s="9">
        <f t="shared" si="4"/>
        <v>404.5</v>
      </c>
      <c r="P24" s="9">
        <f t="shared" si="4"/>
        <v>385.5</v>
      </c>
      <c r="Q24" s="9">
        <f t="shared" si="4"/>
        <v>652.4</v>
      </c>
    </row>
    <row r="25" spans="1:17" ht="12.75">
      <c r="A25" s="7" t="s">
        <v>27</v>
      </c>
      <c r="B25" s="8"/>
      <c r="C25" s="9">
        <v>305.1</v>
      </c>
      <c r="D25" s="9">
        <f>C25/4</f>
        <v>76.275</v>
      </c>
      <c r="E25" s="9">
        <f>C25/4</f>
        <v>76.275</v>
      </c>
      <c r="F25" s="9">
        <f>C25/4</f>
        <v>76.275</v>
      </c>
      <c r="G25" s="9">
        <f>C25-D25-E25-F25</f>
        <v>76.275</v>
      </c>
      <c r="H25" s="9"/>
      <c r="I25" s="9"/>
      <c r="J25" s="9"/>
      <c r="K25" s="9"/>
      <c r="L25" s="9"/>
      <c r="M25" s="9">
        <v>915.9</v>
      </c>
      <c r="N25" s="9">
        <v>197</v>
      </c>
      <c r="O25" s="9">
        <v>201.5</v>
      </c>
      <c r="P25" s="9">
        <v>192.3</v>
      </c>
      <c r="Q25" s="9">
        <f>M25-N25-O25-P25</f>
        <v>325.09999999999997</v>
      </c>
    </row>
    <row r="26" spans="1:17" ht="12.75">
      <c r="A26" s="7" t="s">
        <v>28</v>
      </c>
      <c r="B26" s="8"/>
      <c r="C26" s="9">
        <v>292.3</v>
      </c>
      <c r="D26" s="9">
        <f>C26/4</f>
        <v>73.075</v>
      </c>
      <c r="E26" s="9">
        <f>C26/4</f>
        <v>73.075</v>
      </c>
      <c r="F26" s="9">
        <f>C26/4</f>
        <v>73.075</v>
      </c>
      <c r="G26" s="9">
        <f>C26-D26-E26-F26</f>
        <v>73.07500000000003</v>
      </c>
      <c r="H26" s="9"/>
      <c r="I26" s="9"/>
      <c r="J26" s="9"/>
      <c r="K26" s="9"/>
      <c r="L26" s="9"/>
      <c r="M26" s="9">
        <v>877.4</v>
      </c>
      <c r="N26" s="9">
        <v>188.6</v>
      </c>
      <c r="O26" s="9">
        <v>193</v>
      </c>
      <c r="P26" s="9">
        <v>184.2</v>
      </c>
      <c r="Q26" s="9">
        <f>M26-N26-O26-P26</f>
        <v>311.59999999999997</v>
      </c>
    </row>
    <row r="27" spans="1:17" ht="12.75">
      <c r="A27" s="7" t="s">
        <v>29</v>
      </c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>
        <v>44.2</v>
      </c>
      <c r="N27" s="9">
        <v>9.5</v>
      </c>
      <c r="O27" s="9">
        <v>10</v>
      </c>
      <c r="P27" s="9">
        <v>9</v>
      </c>
      <c r="Q27" s="9">
        <f>M27-N27-O27-P27</f>
        <v>15.700000000000003</v>
      </c>
    </row>
    <row r="28" spans="1:17" ht="12.75">
      <c r="A28" s="11" t="s">
        <v>30</v>
      </c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0"/>
      <c r="O28" s="10"/>
      <c r="P28" s="10"/>
      <c r="Q28" s="10"/>
    </row>
    <row r="29" spans="1:17" ht="12.75">
      <c r="A29" s="7" t="s">
        <v>31</v>
      </c>
      <c r="B29" s="8">
        <v>225</v>
      </c>
      <c r="C29" s="9">
        <f>C30+C31+C32</f>
        <v>0</v>
      </c>
      <c r="D29" s="9">
        <f>D30+D31+D32</f>
        <v>0</v>
      </c>
      <c r="E29" s="9">
        <f>E30+E31+E32</f>
        <v>0</v>
      </c>
      <c r="F29" s="9">
        <f>F30+F31+F32</f>
        <v>0</v>
      </c>
      <c r="G29" s="9">
        <f>G30+G31+G32</f>
        <v>0</v>
      </c>
      <c r="H29" s="9">
        <f aca="true" t="shared" si="5" ref="H29:Q29">H30+H31+H32</f>
        <v>0</v>
      </c>
      <c r="I29" s="9">
        <f t="shared" si="5"/>
        <v>0</v>
      </c>
      <c r="J29" s="9">
        <f t="shared" si="5"/>
        <v>0</v>
      </c>
      <c r="K29" s="9">
        <f t="shared" si="5"/>
        <v>0</v>
      </c>
      <c r="L29" s="9">
        <f t="shared" si="5"/>
        <v>0</v>
      </c>
      <c r="M29" s="9">
        <f>M30+M31+M32</f>
        <v>94.4</v>
      </c>
      <c r="N29" s="9">
        <f t="shared" si="5"/>
        <v>20</v>
      </c>
      <c r="O29" s="9">
        <f t="shared" si="5"/>
        <v>21</v>
      </c>
      <c r="P29" s="9">
        <f t="shared" si="5"/>
        <v>20</v>
      </c>
      <c r="Q29" s="9">
        <f t="shared" si="5"/>
        <v>33.400000000000006</v>
      </c>
    </row>
    <row r="30" spans="1:17" ht="12.75">
      <c r="A30" s="7" t="s">
        <v>32</v>
      </c>
      <c r="B30" s="8"/>
      <c r="C30" s="9"/>
      <c r="D30" s="9"/>
      <c r="E30" s="9"/>
      <c r="F30" s="9"/>
      <c r="G30" s="9"/>
      <c r="H30" s="9"/>
      <c r="I30" s="9"/>
      <c r="J30" s="9"/>
      <c r="K30" s="9"/>
      <c r="L30" s="9"/>
      <c r="M30" s="9">
        <v>94.4</v>
      </c>
      <c r="N30" s="9">
        <v>20</v>
      </c>
      <c r="O30" s="9">
        <v>21</v>
      </c>
      <c r="P30" s="9">
        <v>20</v>
      </c>
      <c r="Q30" s="9">
        <f>M30-N30-O30-P30</f>
        <v>33.400000000000006</v>
      </c>
    </row>
    <row r="31" spans="1:17" ht="22.5">
      <c r="A31" s="7" t="s">
        <v>33</v>
      </c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f>M31*0.21</f>
        <v>0</v>
      </c>
      <c r="O31" s="9">
        <f>M31*0.24</f>
        <v>0</v>
      </c>
      <c r="P31" s="9">
        <f>M31*0.26</f>
        <v>0</v>
      </c>
      <c r="Q31" s="9">
        <f>M31-N31-O31-P31</f>
        <v>0</v>
      </c>
    </row>
    <row r="32" spans="1:17" ht="12.75">
      <c r="A32" s="7" t="s">
        <v>34</v>
      </c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>
        <f>M32*0.21</f>
        <v>0</v>
      </c>
      <c r="O32" s="9">
        <f>M32*0.24</f>
        <v>0</v>
      </c>
      <c r="P32" s="9">
        <f>M32*0.26</f>
        <v>0</v>
      </c>
      <c r="Q32" s="9">
        <f>M32-N32-O32-P32</f>
        <v>0</v>
      </c>
    </row>
    <row r="33" spans="1:17" ht="12.75">
      <c r="A33" s="7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2.75">
      <c r="A34" s="7" t="s">
        <v>35</v>
      </c>
      <c r="B34" s="8">
        <v>226</v>
      </c>
      <c r="C34" s="9">
        <f aca="true" t="shared" si="6" ref="C34:Q34">C35+C36+C39</f>
        <v>0</v>
      </c>
      <c r="D34" s="9">
        <f t="shared" si="6"/>
        <v>0</v>
      </c>
      <c r="E34" s="9">
        <f t="shared" si="6"/>
        <v>0</v>
      </c>
      <c r="F34" s="9">
        <f t="shared" si="6"/>
        <v>0</v>
      </c>
      <c r="G34" s="9">
        <f t="shared" si="6"/>
        <v>0</v>
      </c>
      <c r="H34" s="9">
        <f t="shared" si="6"/>
        <v>0</v>
      </c>
      <c r="I34" s="9">
        <f t="shared" si="6"/>
        <v>0</v>
      </c>
      <c r="J34" s="9">
        <f t="shared" si="6"/>
        <v>0</v>
      </c>
      <c r="K34" s="9">
        <f t="shared" si="6"/>
        <v>0</v>
      </c>
      <c r="L34" s="9">
        <f t="shared" si="6"/>
        <v>0</v>
      </c>
      <c r="M34" s="9">
        <f t="shared" si="6"/>
        <v>25.4</v>
      </c>
      <c r="N34" s="9">
        <f t="shared" si="6"/>
        <v>5.5</v>
      </c>
      <c r="O34" s="9">
        <f t="shared" si="6"/>
        <v>5.6</v>
      </c>
      <c r="P34" s="9">
        <f t="shared" si="6"/>
        <v>5.4</v>
      </c>
      <c r="Q34" s="9">
        <f t="shared" si="6"/>
        <v>8.899999999999999</v>
      </c>
    </row>
    <row r="35" spans="1:17" ht="12.75">
      <c r="A35" s="7" t="s">
        <v>36</v>
      </c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2.75">
      <c r="A36" s="7" t="s">
        <v>37</v>
      </c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2.75">
      <c r="A37" s="7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12.75">
      <c r="A38" s="7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ht="12.75">
      <c r="A39" s="7" t="s">
        <v>38</v>
      </c>
      <c r="B39" s="8">
        <v>202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12">
        <v>25.4</v>
      </c>
      <c r="N39" s="9">
        <v>5.5</v>
      </c>
      <c r="O39" s="9">
        <v>5.6</v>
      </c>
      <c r="P39" s="9">
        <v>5.4</v>
      </c>
      <c r="Q39" s="9">
        <f>M39-N39-O39-P39</f>
        <v>8.899999999999999</v>
      </c>
    </row>
    <row r="40" spans="1:17" ht="12.75">
      <c r="A40" s="7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12"/>
      <c r="N40" s="9"/>
      <c r="O40" s="9"/>
      <c r="P40" s="9"/>
      <c r="Q40" s="9"/>
    </row>
    <row r="41" spans="1:17" ht="12.75">
      <c r="A41" s="4" t="s">
        <v>39</v>
      </c>
      <c r="B41" s="5">
        <v>260</v>
      </c>
      <c r="C41" s="6">
        <f>C42+C43</f>
        <v>0</v>
      </c>
      <c r="D41" s="6">
        <f>D42+D43</f>
        <v>0</v>
      </c>
      <c r="E41" s="6">
        <f>E42+E43</f>
        <v>0</v>
      </c>
      <c r="F41" s="6">
        <f>F42+F43</f>
        <v>0</v>
      </c>
      <c r="G41" s="6">
        <f>G42+G43</f>
        <v>0</v>
      </c>
      <c r="H41" s="6">
        <f aca="true" t="shared" si="7" ref="H41:Q41">H42+H43</f>
        <v>0</v>
      </c>
      <c r="I41" s="6">
        <f t="shared" si="7"/>
        <v>0</v>
      </c>
      <c r="J41" s="6">
        <f t="shared" si="7"/>
        <v>0</v>
      </c>
      <c r="K41" s="6">
        <f t="shared" si="7"/>
        <v>0</v>
      </c>
      <c r="L41" s="6">
        <f t="shared" si="7"/>
        <v>0</v>
      </c>
      <c r="M41" s="6">
        <f t="shared" si="7"/>
        <v>0</v>
      </c>
      <c r="N41" s="6">
        <f t="shared" si="7"/>
        <v>0</v>
      </c>
      <c r="O41" s="6">
        <f t="shared" si="7"/>
        <v>0</v>
      </c>
      <c r="P41" s="6">
        <f t="shared" si="7"/>
        <v>0</v>
      </c>
      <c r="Q41" s="6">
        <f t="shared" si="7"/>
        <v>0</v>
      </c>
    </row>
    <row r="42" spans="1:17" ht="12.75">
      <c r="A42" s="7" t="s">
        <v>40</v>
      </c>
      <c r="B42" s="8">
        <v>261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22.5">
      <c r="A43" s="7" t="s">
        <v>41</v>
      </c>
      <c r="B43" s="8">
        <v>262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12.75">
      <c r="A44" s="4" t="s">
        <v>42</v>
      </c>
      <c r="B44" s="5">
        <v>290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>
        <f>M45+M47+M48+M46</f>
        <v>54</v>
      </c>
      <c r="N44" s="6">
        <f>N45+N47+N48+N46</f>
        <v>11.600000000000001</v>
      </c>
      <c r="O44" s="6">
        <f>O45+O47+O48+O46</f>
        <v>11.8</v>
      </c>
      <c r="P44" s="6">
        <f>P45+P47+P48+P46</f>
        <v>11.399999999999999</v>
      </c>
      <c r="Q44" s="6">
        <f>Q45+Q47+Q48+Q46</f>
        <v>19.200000000000003</v>
      </c>
    </row>
    <row r="45" spans="1:17" ht="12.75">
      <c r="A45" s="11" t="s">
        <v>43</v>
      </c>
      <c r="B45" s="13">
        <v>300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14">
        <v>41</v>
      </c>
      <c r="N45" s="9">
        <v>8.8</v>
      </c>
      <c r="O45" s="9">
        <v>9</v>
      </c>
      <c r="P45" s="9">
        <v>8.6</v>
      </c>
      <c r="Q45" s="9">
        <f>M45-N45-O45-P45</f>
        <v>14.600000000000003</v>
      </c>
    </row>
    <row r="46" spans="1:17" ht="12.75">
      <c r="A46" s="11" t="s">
        <v>44</v>
      </c>
      <c r="B46" s="13">
        <v>300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14">
        <v>13</v>
      </c>
      <c r="N46" s="9">
        <v>2.8</v>
      </c>
      <c r="O46" s="9">
        <v>2.8</v>
      </c>
      <c r="P46" s="9">
        <v>2.8</v>
      </c>
      <c r="Q46" s="9">
        <f>M46-N46-O46-P46</f>
        <v>4.6</v>
      </c>
    </row>
    <row r="47" spans="1:17" ht="12.75">
      <c r="A47" s="11" t="s">
        <v>45</v>
      </c>
      <c r="B47" s="13">
        <v>301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9"/>
      <c r="O47" s="9"/>
      <c r="P47" s="9"/>
      <c r="Q47" s="9"/>
    </row>
    <row r="48" spans="1:17" ht="12.75">
      <c r="A48" s="11" t="s">
        <v>46</v>
      </c>
      <c r="B48" s="13">
        <v>302</v>
      </c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9"/>
      <c r="O48" s="9"/>
      <c r="P48" s="9"/>
      <c r="Q48" s="9"/>
    </row>
    <row r="49" spans="1:17" ht="12.75">
      <c r="A49" s="4" t="s">
        <v>47</v>
      </c>
      <c r="B49" s="5">
        <v>300</v>
      </c>
      <c r="C49" s="6">
        <f>C50+C55</f>
        <v>0</v>
      </c>
      <c r="D49" s="6">
        <f>D50+D55</f>
        <v>0</v>
      </c>
      <c r="E49" s="6">
        <f>E50+E55</f>
        <v>0</v>
      </c>
      <c r="F49" s="6">
        <f>F50+F55</f>
        <v>0</v>
      </c>
      <c r="G49" s="6">
        <f>G50+G55</f>
        <v>0</v>
      </c>
      <c r="H49" s="6">
        <f aca="true" t="shared" si="8" ref="H49:Q49">H50+H55</f>
        <v>0</v>
      </c>
      <c r="I49" s="6">
        <f t="shared" si="8"/>
        <v>0</v>
      </c>
      <c r="J49" s="6">
        <f t="shared" si="8"/>
        <v>0</v>
      </c>
      <c r="K49" s="6">
        <f t="shared" si="8"/>
        <v>0</v>
      </c>
      <c r="L49" s="6">
        <f t="shared" si="8"/>
        <v>0</v>
      </c>
      <c r="M49" s="6">
        <f t="shared" si="8"/>
        <v>842.6</v>
      </c>
      <c r="N49" s="6">
        <f t="shared" si="8"/>
        <v>202.35</v>
      </c>
      <c r="O49" s="6">
        <f t="shared" si="8"/>
        <v>165.4</v>
      </c>
      <c r="P49" s="6">
        <f t="shared" si="8"/>
        <v>199.7</v>
      </c>
      <c r="Q49" s="6">
        <f t="shared" si="8"/>
        <v>275.15</v>
      </c>
    </row>
    <row r="50" spans="1:17" ht="12.75">
      <c r="A50" s="7" t="s">
        <v>48</v>
      </c>
      <c r="B50" s="8">
        <v>310</v>
      </c>
      <c r="C50" s="9">
        <f>C51+C52+C53</f>
        <v>0</v>
      </c>
      <c r="D50" s="9">
        <f>D51+D52+D53</f>
        <v>0</v>
      </c>
      <c r="E50" s="9">
        <f>E51+E52+E53</f>
        <v>0</v>
      </c>
      <c r="F50" s="9">
        <f>F51+F52+F53</f>
        <v>0</v>
      </c>
      <c r="G50" s="9">
        <f>G51+G52+G53</f>
        <v>0</v>
      </c>
      <c r="H50" s="9">
        <f aca="true" t="shared" si="9" ref="H50:Q50">H51+H52+H53</f>
        <v>0</v>
      </c>
      <c r="I50" s="9">
        <f t="shared" si="9"/>
        <v>0</v>
      </c>
      <c r="J50" s="9">
        <f t="shared" si="9"/>
        <v>0</v>
      </c>
      <c r="K50" s="9">
        <f t="shared" si="9"/>
        <v>0</v>
      </c>
      <c r="L50" s="9">
        <f t="shared" si="9"/>
        <v>0</v>
      </c>
      <c r="M50" s="9">
        <f t="shared" si="9"/>
        <v>0</v>
      </c>
      <c r="N50" s="9">
        <f t="shared" si="9"/>
        <v>0</v>
      </c>
      <c r="O50" s="9">
        <f t="shared" si="9"/>
        <v>0</v>
      </c>
      <c r="P50" s="9">
        <f t="shared" si="9"/>
        <v>0</v>
      </c>
      <c r="Q50" s="9">
        <f t="shared" si="9"/>
        <v>0</v>
      </c>
    </row>
    <row r="51" spans="1:17" ht="12.75">
      <c r="A51" s="7" t="s">
        <v>49</v>
      </c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12.75">
      <c r="A52" s="7" t="s">
        <v>50</v>
      </c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12.75">
      <c r="A53" s="7" t="s">
        <v>51</v>
      </c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12.75">
      <c r="A54" s="7"/>
      <c r="B54" s="8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12.75">
      <c r="A55" s="7" t="s">
        <v>52</v>
      </c>
      <c r="B55" s="8">
        <v>340</v>
      </c>
      <c r="C55" s="9">
        <f aca="true" t="shared" si="10" ref="C55:L55">C56+C58+C60+C61</f>
        <v>0</v>
      </c>
      <c r="D55" s="9">
        <f t="shared" si="10"/>
        <v>0</v>
      </c>
      <c r="E55" s="9">
        <f t="shared" si="10"/>
        <v>0</v>
      </c>
      <c r="F55" s="9">
        <f t="shared" si="10"/>
        <v>0</v>
      </c>
      <c r="G55" s="9">
        <f t="shared" si="10"/>
        <v>0</v>
      </c>
      <c r="H55" s="9">
        <f t="shared" si="10"/>
        <v>0</v>
      </c>
      <c r="I55" s="9">
        <f t="shared" si="10"/>
        <v>0</v>
      </c>
      <c r="J55" s="9">
        <f t="shared" si="10"/>
        <v>0</v>
      </c>
      <c r="K55" s="9">
        <f t="shared" si="10"/>
        <v>0</v>
      </c>
      <c r="L55" s="9">
        <f t="shared" si="10"/>
        <v>0</v>
      </c>
      <c r="M55" s="9">
        <f>M56+M58+M60+M61+M62</f>
        <v>842.6</v>
      </c>
      <c r="N55" s="9">
        <f>N56+N58+N60+N61+N62</f>
        <v>202.35</v>
      </c>
      <c r="O55" s="9">
        <f>O56+O58+O60+O61+O62</f>
        <v>165.4</v>
      </c>
      <c r="P55" s="9">
        <f>P56+P58+P60+P61+P62</f>
        <v>199.7</v>
      </c>
      <c r="Q55" s="9">
        <f>Q56+Q58+Q60+Q61+Q62</f>
        <v>275.15</v>
      </c>
    </row>
    <row r="56" spans="1:17" ht="12.75">
      <c r="A56" s="7" t="s">
        <v>53</v>
      </c>
      <c r="B56" s="8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12.75">
      <c r="A57" s="7"/>
      <c r="B57" s="8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12.75">
      <c r="A58" s="7" t="s">
        <v>54</v>
      </c>
      <c r="B58" s="8">
        <v>404</v>
      </c>
      <c r="C58" s="9"/>
      <c r="D58" s="9"/>
      <c r="E58" s="9"/>
      <c r="F58" s="9"/>
      <c r="G58" s="9"/>
      <c r="H58" s="9"/>
      <c r="I58" s="9"/>
      <c r="J58" s="9"/>
      <c r="K58" s="9"/>
      <c r="L58" s="9"/>
      <c r="M58" s="9">
        <v>370</v>
      </c>
      <c r="N58" s="9">
        <f>M58*0.215</f>
        <v>79.55</v>
      </c>
      <c r="O58" s="9">
        <f>M58*0.22</f>
        <v>81.4</v>
      </c>
      <c r="P58" s="9">
        <f>M58*0.21</f>
        <v>77.7</v>
      </c>
      <c r="Q58" s="9">
        <f>M58-N58-O58-P58</f>
        <v>131.34999999999997</v>
      </c>
    </row>
    <row r="59" spans="1:17" ht="12.75">
      <c r="A59" s="7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>
        <f>M59*0.215</f>
        <v>0</v>
      </c>
      <c r="O59" s="9">
        <f>M59*0.22</f>
        <v>0</v>
      </c>
      <c r="P59" s="9">
        <f>M59*0.21</f>
        <v>0</v>
      </c>
      <c r="Q59" s="9"/>
    </row>
    <row r="60" spans="1:17" ht="12.75">
      <c r="A60" s="7" t="s">
        <v>55</v>
      </c>
      <c r="B60" s="8">
        <v>400</v>
      </c>
      <c r="C60" s="9"/>
      <c r="D60" s="9"/>
      <c r="E60" s="9"/>
      <c r="F60" s="9"/>
      <c r="G60" s="9"/>
      <c r="H60" s="9"/>
      <c r="I60" s="9">
        <f>H60/4</f>
        <v>0</v>
      </c>
      <c r="J60" s="9">
        <f>H60/4</f>
        <v>0</v>
      </c>
      <c r="K60" s="9">
        <f>H60/4</f>
        <v>0</v>
      </c>
      <c r="L60" s="9">
        <f>H60-I60-J60-K60</f>
        <v>0</v>
      </c>
      <c r="M60" s="9">
        <v>236.6</v>
      </c>
      <c r="N60" s="9">
        <v>50.8</v>
      </c>
      <c r="O60" s="9">
        <v>52</v>
      </c>
      <c r="P60" s="9">
        <v>50</v>
      </c>
      <c r="Q60" s="9">
        <f>M60-N60-O60-P60</f>
        <v>83.80000000000001</v>
      </c>
    </row>
    <row r="61" spans="1:17" ht="12.75">
      <c r="A61" s="7" t="s">
        <v>56</v>
      </c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>
        <v>56</v>
      </c>
      <c r="N61" s="9">
        <v>12</v>
      </c>
      <c r="O61" s="9">
        <v>12</v>
      </c>
      <c r="P61" s="9">
        <v>12</v>
      </c>
      <c r="Q61" s="9">
        <f>M61-N61-O61-P61</f>
        <v>20</v>
      </c>
    </row>
    <row r="62" spans="1:17" ht="12.75">
      <c r="A62" s="7" t="s">
        <v>57</v>
      </c>
      <c r="B62" s="8" t="s">
        <v>58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>
        <v>180</v>
      </c>
      <c r="N62" s="9">
        <v>60</v>
      </c>
      <c r="O62" s="9">
        <v>20</v>
      </c>
      <c r="P62" s="9">
        <v>60</v>
      </c>
      <c r="Q62" s="9">
        <f>M62-N62-O62-P62</f>
        <v>40</v>
      </c>
    </row>
    <row r="63" spans="1:17" ht="12.75">
      <c r="A63" s="15" t="s">
        <v>59</v>
      </c>
      <c r="B63" s="15"/>
      <c r="C63" s="6">
        <f aca="true" t="shared" si="11" ref="C63:Q63">C9+C18+C41+C49+C44</f>
        <v>597.4000000000001</v>
      </c>
      <c r="D63" s="6">
        <f t="shared" si="11"/>
        <v>149.35000000000002</v>
      </c>
      <c r="E63" s="6">
        <f t="shared" si="11"/>
        <v>149.35000000000002</v>
      </c>
      <c r="F63" s="6">
        <f t="shared" si="11"/>
        <v>149.35000000000002</v>
      </c>
      <c r="G63" s="6">
        <f t="shared" si="11"/>
        <v>149.35000000000002</v>
      </c>
      <c r="H63" s="6">
        <f t="shared" si="11"/>
        <v>0</v>
      </c>
      <c r="I63" s="6">
        <f t="shared" si="11"/>
        <v>0</v>
      </c>
      <c r="J63" s="6">
        <f t="shared" si="11"/>
        <v>0</v>
      </c>
      <c r="K63" s="6">
        <f t="shared" si="11"/>
        <v>0</v>
      </c>
      <c r="L63" s="6">
        <f t="shared" si="11"/>
        <v>0</v>
      </c>
      <c r="M63" s="6">
        <f t="shared" si="11"/>
        <v>5338.800000000001</v>
      </c>
      <c r="N63" s="6">
        <f t="shared" si="11"/>
        <v>1254.875</v>
      </c>
      <c r="O63" s="6">
        <f t="shared" si="11"/>
        <v>1228.825</v>
      </c>
      <c r="P63" s="6">
        <f t="shared" si="11"/>
        <v>1242.325</v>
      </c>
      <c r="Q63" s="6">
        <f t="shared" si="11"/>
        <v>1612.7750000000003</v>
      </c>
    </row>
  </sheetData>
  <sheetProtection/>
  <mergeCells count="6">
    <mergeCell ref="A5:A8"/>
    <mergeCell ref="B5:B8"/>
    <mergeCell ref="C5:Q6"/>
    <mergeCell ref="C7:G7"/>
    <mergeCell ref="H7:L7"/>
    <mergeCell ref="M7:Q7"/>
  </mergeCells>
  <printOptions/>
  <pageMargins left="0.17" right="0.17" top="0.2" bottom="0.18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2014-01-31T05:00:53Z</cp:lastPrinted>
  <dcterms:created xsi:type="dcterms:W3CDTF">2014-01-31T04:59:20Z</dcterms:created>
  <dcterms:modified xsi:type="dcterms:W3CDTF">2014-02-26T08:30:36Z</dcterms:modified>
  <cp:category/>
  <cp:version/>
  <cp:contentType/>
  <cp:contentStatus/>
</cp:coreProperties>
</file>